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CONTRACTUAL'!$N$1:$Z$123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<sst xmlns="http://schemas.openxmlformats.org/spreadsheetml/2006/main" count="544" uniqueCount="84">
  <si>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</si>
  <si>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</si>
  <si>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</si>
  <si>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</si>
  <si>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</si>
  <si>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</si>
  <si>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</si>
  <si>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</si>
  <si>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</si>
  <si>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</si>
  <si>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</si>
  <si>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</si>
  <si>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</si>
  <si>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</si>
  <si>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</si>
  <si>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</si>
  <si>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</si>
  <si>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</si>
  <si>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</si>
  <si>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</si>
  <si>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</si>
  <si>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</si>
  <si>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</si>
  <si>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</si>
  <si>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</si>
  <si>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</si>
  <si>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</si>
  <si>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</si>
  <si>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</si>
  <si>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</si>
  <si>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</si>
  <si>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</si>
  <si>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</si>
  <si>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</si>
  <si>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</si>
  <si>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</si>
  <si>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</si>
  <si>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</si>
  <si>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</si>
  <si>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</si>
  <si>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</si>
  <si>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</si>
  <si>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</si>
  <si>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</si>
  <si>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</si>
  <si>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</si>
  <si>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</si>
  <si>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</si>
  <si>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</si>
  <si>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</si>
  <si>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</si>
  <si>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</si>
  <si>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</si>
  <si>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</si>
  <si>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</si>
  <si>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</si>
  <si>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</si>
  <si>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</si>
  <si>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</si>
  <si>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</si>
  <si>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</si>
  <si>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</si>
  <si>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</si>
  <si>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</si>
  <si>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</si>
  <si>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</si>
  <si>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</si>
  <si>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</si>
  <si>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</si>
  <si>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</si>
  <si>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</si>
  <si>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</si>
  <si>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</si>
  <si>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</si>
  <si>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</si>
  <si>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</si>
  <si>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</si>
  <si>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</si>
  <si>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SUMELE DECONTATE DIN FACTURILE AFERENTE REŢETELOR ELIBERATE PENTRU PERSONALUL CONTACTUAL DIN SPITALE, PARTEA DE CONTRIBUŢIE ASIGURAT (COPLATĂ) IANUARIE 2019</t>
  </si>
  <si>
    <t>148/06.12.2018</t>
  </si>
  <si>
    <t>11484/10.12.2018</t>
  </si>
  <si>
    <t>40/04.01.2019</t>
  </si>
  <si>
    <t>497/2016</t>
  </si>
  <si>
    <t>455/08.01.2019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</si>
</sst>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PageLayoutView="0" workbookViewId="0" topLeftCell="I1">
      <selection activeCell="N1" sqref="N1:Z123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67" t="s">
        <v>68</v>
      </c>
      <c r="B2" s="267"/>
      <c r="C2" s="267"/>
      <c r="D2" s="267"/>
      <c r="E2" s="267"/>
      <c r="F2" s="267"/>
      <c r="G2" s="267"/>
      <c r="H2" s="267"/>
      <c r="I2" s="267"/>
      <c r="J2" s="267"/>
      <c r="N2" s="79" t="s">
        <v>68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N3" s="268" t="s">
        <v>42</v>
      </c>
      <c r="O3" s="268"/>
      <c r="P3" s="26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69" t="s">
        <v>16</v>
      </c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26" s="28" customFormat="1" ht="12.75" customHeight="1">
      <c r="A5" s="270" t="s">
        <v>78</v>
      </c>
      <c r="B5" s="270"/>
      <c r="C5" s="270"/>
      <c r="D5" s="270"/>
      <c r="E5" s="270"/>
      <c r="F5" s="270"/>
      <c r="G5" s="270"/>
      <c r="H5" s="270"/>
      <c r="I5" s="270"/>
      <c r="J5" s="270"/>
      <c r="L5" s="31"/>
      <c r="N5" s="89" t="s">
        <v>44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71" t="s">
        <v>24</v>
      </c>
      <c r="B8" s="273" t="s">
        <v>36</v>
      </c>
      <c r="C8" s="275" t="s">
        <v>53</v>
      </c>
      <c r="D8" s="277" t="s">
        <v>5</v>
      </c>
      <c r="E8" s="278"/>
      <c r="F8" s="279"/>
      <c r="G8" s="251" t="s">
        <v>62</v>
      </c>
      <c r="H8" s="251" t="s">
        <v>40</v>
      </c>
      <c r="I8" s="260" t="s">
        <v>51</v>
      </c>
      <c r="J8" s="262" t="s">
        <v>21</v>
      </c>
      <c r="L8" s="264" t="s">
        <v>32</v>
      </c>
      <c r="N8" s="265" t="s">
        <v>33</v>
      </c>
      <c r="O8" s="227" t="s">
        <v>1</v>
      </c>
      <c r="P8" s="227" t="s">
        <v>2</v>
      </c>
      <c r="Q8" s="227" t="s">
        <v>3</v>
      </c>
      <c r="R8" s="253" t="s">
        <v>4</v>
      </c>
      <c r="S8" s="255" t="s">
        <v>34</v>
      </c>
      <c r="T8" s="257" t="s">
        <v>5</v>
      </c>
      <c r="U8" s="257"/>
      <c r="V8" s="257"/>
      <c r="W8" s="258" t="s">
        <v>27</v>
      </c>
      <c r="X8" s="255" t="s">
        <v>26</v>
      </c>
      <c r="Y8" s="240" t="s">
        <v>6</v>
      </c>
      <c r="Z8" s="242" t="s">
        <v>21</v>
      </c>
    </row>
    <row r="9" spans="1:26" s="3" customFormat="1" ht="69" customHeight="1" thickBot="1">
      <c r="A9" s="272"/>
      <c r="B9" s="274"/>
      <c r="C9" s="276"/>
      <c r="D9" s="223" t="s">
        <v>23</v>
      </c>
      <c r="E9" s="224" t="s">
        <v>13</v>
      </c>
      <c r="F9" s="223" t="s">
        <v>31</v>
      </c>
      <c r="G9" s="252"/>
      <c r="H9" s="252"/>
      <c r="I9" s="261"/>
      <c r="J9" s="263"/>
      <c r="L9" s="264"/>
      <c r="N9" s="266"/>
      <c r="O9" s="228"/>
      <c r="P9" s="228"/>
      <c r="Q9" s="228"/>
      <c r="R9" s="254"/>
      <c r="S9" s="256"/>
      <c r="T9" s="92" t="s">
        <v>23</v>
      </c>
      <c r="U9" s="93" t="s">
        <v>25</v>
      </c>
      <c r="V9" s="94" t="s">
        <v>31</v>
      </c>
      <c r="W9" s="259"/>
      <c r="X9" s="256"/>
      <c r="Y9" s="241"/>
      <c r="Z9" s="243"/>
    </row>
    <row r="10" spans="1:26" s="35" customFormat="1" ht="12.75">
      <c r="A10" s="215">
        <f aca="true" t="shared" si="0" ref="A10:A25">N10</f>
        <v>1</v>
      </c>
      <c r="B10" s="216" t="str">
        <f aca="true" t="shared" si="1" ref="B10:B25">O10</f>
        <v>SPITAL JUDETEAN BAIA MARE</v>
      </c>
      <c r="C10" s="217" t="s">
        <v>79</v>
      </c>
      <c r="D10" s="217">
        <v>8984</v>
      </c>
      <c r="E10" s="218">
        <v>43418</v>
      </c>
      <c r="F10" s="219">
        <v>112.69</v>
      </c>
      <c r="G10" s="220"/>
      <c r="H10" s="221"/>
      <c r="I10" s="220">
        <v>18.82</v>
      </c>
      <c r="J10" s="222">
        <f aca="true" t="shared" si="2" ref="J10:J25">F10-G10-H10-I10</f>
        <v>93.87</v>
      </c>
      <c r="L10" s="64">
        <f aca="true" t="shared" si="3" ref="L10:L25">F10</f>
        <v>112.69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52</v>
      </c>
      <c r="S10" s="98" t="s">
        <v>57</v>
      </c>
      <c r="T10" s="99">
        <f aca="true" t="shared" si="4" ref="T10:T25">D10</f>
        <v>8984</v>
      </c>
      <c r="U10" s="100">
        <f aca="true" t="shared" si="5" ref="U10:U25">IF(E10=0,"0",E10)</f>
        <v>43418</v>
      </c>
      <c r="V10" s="101">
        <f aca="true" t="shared" si="6" ref="V10:V25">F10</f>
        <v>112.69</v>
      </c>
      <c r="W10" s="102">
        <f aca="true" t="shared" si="7" ref="W10:W25">V10-X10</f>
        <v>93.87</v>
      </c>
      <c r="X10" s="103">
        <f aca="true" t="shared" si="8" ref="X10:X25">I10</f>
        <v>18.82</v>
      </c>
      <c r="Y10" s="102">
        <f aca="true" t="shared" si="9" ref="Y10:Y25">G10+H10</f>
        <v>0</v>
      </c>
      <c r="Z10" s="104">
        <f aca="true" t="shared" si="10" ref="Z10:Z25">W10-Y10</f>
        <v>93.87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701480085</v>
      </c>
      <c r="E11" s="77">
        <v>43424</v>
      </c>
      <c r="F11" s="78">
        <v>59.26</v>
      </c>
      <c r="G11" s="61"/>
      <c r="H11" s="221"/>
      <c r="I11" s="61"/>
      <c r="J11" s="63">
        <f t="shared" si="2"/>
        <v>59.26</v>
      </c>
      <c r="L11" s="64">
        <f t="shared" si="3"/>
        <v>59.26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52</v>
      </c>
      <c r="S11" s="108" t="s">
        <v>57</v>
      </c>
      <c r="T11" s="109">
        <f t="shared" si="4"/>
        <v>701480085</v>
      </c>
      <c r="U11" s="110">
        <f t="shared" si="5"/>
        <v>43424</v>
      </c>
      <c r="V11" s="111">
        <f t="shared" si="6"/>
        <v>59.26</v>
      </c>
      <c r="W11" s="112">
        <f t="shared" si="7"/>
        <v>59.26</v>
      </c>
      <c r="X11" s="113">
        <f t="shared" si="8"/>
        <v>0</v>
      </c>
      <c r="Y11" s="112">
        <f t="shared" si="9"/>
        <v>0</v>
      </c>
      <c r="Z11" s="114">
        <f t="shared" si="10"/>
        <v>59.26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924</v>
      </c>
      <c r="E12" s="77">
        <v>43430</v>
      </c>
      <c r="F12" s="78">
        <v>406.55</v>
      </c>
      <c r="G12" s="61"/>
      <c r="H12" s="221"/>
      <c r="I12" s="61"/>
      <c r="J12" s="63">
        <f t="shared" si="2"/>
        <v>406.55</v>
      </c>
      <c r="L12" s="64">
        <f t="shared" si="3"/>
        <v>406.55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52</v>
      </c>
      <c r="S12" s="108" t="s">
        <v>57</v>
      </c>
      <c r="T12" s="109">
        <f t="shared" si="4"/>
        <v>924</v>
      </c>
      <c r="U12" s="110">
        <f t="shared" si="5"/>
        <v>43430</v>
      </c>
      <c r="V12" s="111">
        <f t="shared" si="6"/>
        <v>406.55</v>
      </c>
      <c r="W12" s="112">
        <f t="shared" si="7"/>
        <v>406.55</v>
      </c>
      <c r="X12" s="113">
        <f t="shared" si="8"/>
        <v>0</v>
      </c>
      <c r="Y12" s="112">
        <f t="shared" si="9"/>
        <v>0</v>
      </c>
      <c r="Z12" s="114">
        <f t="shared" si="10"/>
        <v>406.55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601</v>
      </c>
      <c r="E13" s="77">
        <v>43430</v>
      </c>
      <c r="F13" s="78">
        <v>66.9</v>
      </c>
      <c r="G13" s="61"/>
      <c r="H13" s="221"/>
      <c r="I13" s="61"/>
      <c r="J13" s="63">
        <f t="shared" si="2"/>
        <v>66.9</v>
      </c>
      <c r="L13" s="64">
        <f t="shared" si="3"/>
        <v>66.9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52</v>
      </c>
      <c r="S13" s="108" t="s">
        <v>57</v>
      </c>
      <c r="T13" s="109">
        <f t="shared" si="4"/>
        <v>601</v>
      </c>
      <c r="U13" s="110">
        <f t="shared" si="5"/>
        <v>43430</v>
      </c>
      <c r="V13" s="111">
        <f t="shared" si="6"/>
        <v>66.9</v>
      </c>
      <c r="W13" s="112">
        <f t="shared" si="7"/>
        <v>66.9</v>
      </c>
      <c r="X13" s="113">
        <f t="shared" si="8"/>
        <v>0</v>
      </c>
      <c r="Y13" s="112">
        <f t="shared" si="9"/>
        <v>0</v>
      </c>
      <c r="Z13" s="114">
        <f t="shared" si="10"/>
        <v>66.9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600</v>
      </c>
      <c r="E14" s="77">
        <v>43430</v>
      </c>
      <c r="F14" s="78">
        <v>331.76</v>
      </c>
      <c r="G14" s="61"/>
      <c r="H14" s="221"/>
      <c r="I14" s="61"/>
      <c r="J14" s="63">
        <f t="shared" si="2"/>
        <v>331.76</v>
      </c>
      <c r="L14" s="64">
        <f t="shared" si="3"/>
        <v>331.76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52</v>
      </c>
      <c r="S14" s="108" t="s">
        <v>57</v>
      </c>
      <c r="T14" s="109">
        <f t="shared" si="4"/>
        <v>600</v>
      </c>
      <c r="U14" s="110">
        <f t="shared" si="5"/>
        <v>43430</v>
      </c>
      <c r="V14" s="111">
        <f t="shared" si="6"/>
        <v>331.76</v>
      </c>
      <c r="W14" s="112">
        <f t="shared" si="7"/>
        <v>331.76</v>
      </c>
      <c r="X14" s="113">
        <f t="shared" si="8"/>
        <v>0</v>
      </c>
      <c r="Y14" s="112">
        <f t="shared" si="9"/>
        <v>0</v>
      </c>
      <c r="Z14" s="114">
        <f t="shared" si="10"/>
        <v>331.76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1441</v>
      </c>
      <c r="E15" s="66">
        <v>43430</v>
      </c>
      <c r="F15" s="78">
        <v>9.75</v>
      </c>
      <c r="G15" s="61"/>
      <c r="H15" s="221"/>
      <c r="I15" s="61"/>
      <c r="J15" s="63">
        <f t="shared" si="2"/>
        <v>9.75</v>
      </c>
      <c r="L15" s="64">
        <f t="shared" si="3"/>
        <v>9.75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52</v>
      </c>
      <c r="S15" s="108" t="s">
        <v>57</v>
      </c>
      <c r="T15" s="109">
        <f t="shared" si="4"/>
        <v>1441</v>
      </c>
      <c r="U15" s="110">
        <f t="shared" si="5"/>
        <v>43430</v>
      </c>
      <c r="V15" s="111">
        <f t="shared" si="6"/>
        <v>9.75</v>
      </c>
      <c r="W15" s="112">
        <f t="shared" si="7"/>
        <v>9.75</v>
      </c>
      <c r="X15" s="113">
        <f t="shared" si="8"/>
        <v>0</v>
      </c>
      <c r="Y15" s="112">
        <f t="shared" si="9"/>
        <v>0</v>
      </c>
      <c r="Z15" s="114">
        <f t="shared" si="10"/>
        <v>9.75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1442</v>
      </c>
      <c r="E16" s="77">
        <v>43430</v>
      </c>
      <c r="F16" s="67">
        <v>20.89</v>
      </c>
      <c r="G16" s="61"/>
      <c r="H16" s="221"/>
      <c r="I16" s="61"/>
      <c r="J16" s="63">
        <f t="shared" si="2"/>
        <v>20.89</v>
      </c>
      <c r="L16" s="64">
        <f t="shared" si="3"/>
        <v>20.89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52</v>
      </c>
      <c r="S16" s="108" t="s">
        <v>57</v>
      </c>
      <c r="T16" s="109">
        <f t="shared" si="4"/>
        <v>1442</v>
      </c>
      <c r="U16" s="110">
        <f t="shared" si="5"/>
        <v>43430</v>
      </c>
      <c r="V16" s="111">
        <f t="shared" si="6"/>
        <v>20.89</v>
      </c>
      <c r="W16" s="112">
        <f t="shared" si="7"/>
        <v>20.89</v>
      </c>
      <c r="X16" s="113">
        <f t="shared" si="8"/>
        <v>0</v>
      </c>
      <c r="Y16" s="112">
        <f t="shared" si="9"/>
        <v>0</v>
      </c>
      <c r="Z16" s="114">
        <f t="shared" si="10"/>
        <v>20.89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65">
        <v>1440</v>
      </c>
      <c r="E17" s="77">
        <v>43430</v>
      </c>
      <c r="F17" s="78">
        <v>33.91</v>
      </c>
      <c r="G17" s="61"/>
      <c r="H17" s="221"/>
      <c r="I17" s="61"/>
      <c r="J17" s="63">
        <f t="shared" si="2"/>
        <v>33.91</v>
      </c>
      <c r="L17" s="64">
        <f t="shared" si="3"/>
        <v>33.91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52</v>
      </c>
      <c r="S17" s="108" t="s">
        <v>57</v>
      </c>
      <c r="T17" s="109">
        <f t="shared" si="4"/>
        <v>1440</v>
      </c>
      <c r="U17" s="110">
        <f t="shared" si="5"/>
        <v>43430</v>
      </c>
      <c r="V17" s="111">
        <f t="shared" si="6"/>
        <v>33.91</v>
      </c>
      <c r="W17" s="112">
        <f t="shared" si="7"/>
        <v>33.91</v>
      </c>
      <c r="X17" s="113">
        <f t="shared" si="8"/>
        <v>0</v>
      </c>
      <c r="Y17" s="112">
        <f t="shared" si="9"/>
        <v>0</v>
      </c>
      <c r="Z17" s="114">
        <f t="shared" si="10"/>
        <v>33.91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600739</v>
      </c>
      <c r="E18" s="66">
        <v>43419</v>
      </c>
      <c r="F18" s="78">
        <v>61.02</v>
      </c>
      <c r="G18" s="61"/>
      <c r="H18" s="221"/>
      <c r="I18" s="61"/>
      <c r="J18" s="63">
        <f t="shared" si="2"/>
        <v>61.02</v>
      </c>
      <c r="L18" s="64">
        <f t="shared" si="3"/>
        <v>61.02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52</v>
      </c>
      <c r="S18" s="108" t="s">
        <v>57</v>
      </c>
      <c r="T18" s="109">
        <f t="shared" si="4"/>
        <v>600739</v>
      </c>
      <c r="U18" s="110">
        <f t="shared" si="5"/>
        <v>43419</v>
      </c>
      <c r="V18" s="111">
        <f t="shared" si="6"/>
        <v>61.02</v>
      </c>
      <c r="W18" s="112">
        <f t="shared" si="7"/>
        <v>61.02</v>
      </c>
      <c r="X18" s="113">
        <f t="shared" si="8"/>
        <v>0</v>
      </c>
      <c r="Y18" s="112">
        <f t="shared" si="9"/>
        <v>0</v>
      </c>
      <c r="Z18" s="114">
        <f t="shared" si="10"/>
        <v>61.02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144</v>
      </c>
      <c r="E19" s="66">
        <v>43420</v>
      </c>
      <c r="F19" s="78">
        <v>140.09</v>
      </c>
      <c r="G19" s="61"/>
      <c r="H19" s="221"/>
      <c r="I19" s="61"/>
      <c r="J19" s="63">
        <f t="shared" si="2"/>
        <v>140.09</v>
      </c>
      <c r="L19" s="64">
        <f t="shared" si="3"/>
        <v>140.09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52</v>
      </c>
      <c r="S19" s="108" t="s">
        <v>57</v>
      </c>
      <c r="T19" s="109">
        <f t="shared" si="4"/>
        <v>144</v>
      </c>
      <c r="U19" s="110">
        <f t="shared" si="5"/>
        <v>43420</v>
      </c>
      <c r="V19" s="111">
        <f t="shared" si="6"/>
        <v>140.09</v>
      </c>
      <c r="W19" s="112">
        <f t="shared" si="7"/>
        <v>140.09</v>
      </c>
      <c r="X19" s="113">
        <f t="shared" si="8"/>
        <v>0</v>
      </c>
      <c r="Y19" s="112">
        <f t="shared" si="9"/>
        <v>0</v>
      </c>
      <c r="Z19" s="114">
        <f t="shared" si="10"/>
        <v>140.09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1353</v>
      </c>
      <c r="E20" s="66">
        <v>43429</v>
      </c>
      <c r="F20" s="67">
        <v>70.51</v>
      </c>
      <c r="G20" s="61"/>
      <c r="H20" s="221"/>
      <c r="I20" s="61"/>
      <c r="J20" s="63">
        <f t="shared" si="2"/>
        <v>70.51</v>
      </c>
      <c r="L20" s="64">
        <f t="shared" si="3"/>
        <v>70.51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52</v>
      </c>
      <c r="S20" s="108" t="s">
        <v>57</v>
      </c>
      <c r="T20" s="109">
        <f t="shared" si="4"/>
        <v>1353</v>
      </c>
      <c r="U20" s="110">
        <f t="shared" si="5"/>
        <v>43429</v>
      </c>
      <c r="V20" s="111">
        <f t="shared" si="6"/>
        <v>70.51</v>
      </c>
      <c r="W20" s="112">
        <f t="shared" si="7"/>
        <v>70.51</v>
      </c>
      <c r="X20" s="113">
        <f t="shared" si="8"/>
        <v>0</v>
      </c>
      <c r="Y20" s="112">
        <f t="shared" si="9"/>
        <v>0</v>
      </c>
      <c r="Z20" s="114">
        <f t="shared" si="10"/>
        <v>70.51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978</v>
      </c>
      <c r="E21" s="66">
        <v>43430</v>
      </c>
      <c r="F21" s="67">
        <v>121.08</v>
      </c>
      <c r="G21" s="61"/>
      <c r="H21" s="221"/>
      <c r="I21" s="61"/>
      <c r="J21" s="63">
        <f t="shared" si="2"/>
        <v>121.08</v>
      </c>
      <c r="L21" s="64">
        <f t="shared" si="3"/>
        <v>121.08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52</v>
      </c>
      <c r="S21" s="108" t="s">
        <v>57</v>
      </c>
      <c r="T21" s="109">
        <f t="shared" si="4"/>
        <v>978</v>
      </c>
      <c r="U21" s="110">
        <f t="shared" si="5"/>
        <v>43430</v>
      </c>
      <c r="V21" s="111">
        <f t="shared" si="6"/>
        <v>121.08</v>
      </c>
      <c r="W21" s="112">
        <f t="shared" si="7"/>
        <v>121.08</v>
      </c>
      <c r="X21" s="113">
        <f t="shared" si="8"/>
        <v>0</v>
      </c>
      <c r="Y21" s="112">
        <f t="shared" si="9"/>
        <v>0</v>
      </c>
      <c r="Z21" s="114">
        <f t="shared" si="10"/>
        <v>121.08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99</v>
      </c>
      <c r="E22" s="77">
        <v>43430</v>
      </c>
      <c r="F22" s="78">
        <v>149.51</v>
      </c>
      <c r="G22" s="61"/>
      <c r="H22" s="221"/>
      <c r="I22" s="61"/>
      <c r="J22" s="63">
        <f t="shared" si="2"/>
        <v>149.51</v>
      </c>
      <c r="L22" s="64">
        <f t="shared" si="3"/>
        <v>149.51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52</v>
      </c>
      <c r="S22" s="108" t="s">
        <v>57</v>
      </c>
      <c r="T22" s="109">
        <f t="shared" si="4"/>
        <v>99</v>
      </c>
      <c r="U22" s="110">
        <f t="shared" si="5"/>
        <v>43430</v>
      </c>
      <c r="V22" s="111">
        <f t="shared" si="6"/>
        <v>149.51</v>
      </c>
      <c r="W22" s="112">
        <f t="shared" si="7"/>
        <v>149.51</v>
      </c>
      <c r="X22" s="113">
        <f t="shared" si="8"/>
        <v>0</v>
      </c>
      <c r="Y22" s="112">
        <f t="shared" si="9"/>
        <v>0</v>
      </c>
      <c r="Z22" s="114">
        <f t="shared" si="10"/>
        <v>149.51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642</v>
      </c>
      <c r="E23" s="77">
        <v>43431</v>
      </c>
      <c r="F23" s="78">
        <v>26.63</v>
      </c>
      <c r="G23" s="61"/>
      <c r="H23" s="221"/>
      <c r="I23" s="61"/>
      <c r="J23" s="63">
        <f t="shared" si="2"/>
        <v>26.63</v>
      </c>
      <c r="L23" s="64">
        <f t="shared" si="3"/>
        <v>26.63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52</v>
      </c>
      <c r="S23" s="108" t="s">
        <v>57</v>
      </c>
      <c r="T23" s="109">
        <f t="shared" si="4"/>
        <v>642</v>
      </c>
      <c r="U23" s="110">
        <f t="shared" si="5"/>
        <v>43431</v>
      </c>
      <c r="V23" s="111">
        <f t="shared" si="6"/>
        <v>26.63</v>
      </c>
      <c r="W23" s="112">
        <f t="shared" si="7"/>
        <v>26.63</v>
      </c>
      <c r="X23" s="113">
        <f t="shared" si="8"/>
        <v>0</v>
      </c>
      <c r="Y23" s="112">
        <f t="shared" si="9"/>
        <v>0</v>
      </c>
      <c r="Z23" s="114">
        <f t="shared" si="10"/>
        <v>26.63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643</v>
      </c>
      <c r="E24" s="77">
        <v>43431</v>
      </c>
      <c r="F24" s="67">
        <v>149.57</v>
      </c>
      <c r="G24" s="61"/>
      <c r="H24" s="221"/>
      <c r="I24" s="61"/>
      <c r="J24" s="63">
        <f t="shared" si="2"/>
        <v>149.57</v>
      </c>
      <c r="L24" s="64">
        <f t="shared" si="3"/>
        <v>149.57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52</v>
      </c>
      <c r="S24" s="108" t="s">
        <v>57</v>
      </c>
      <c r="T24" s="109">
        <f t="shared" si="4"/>
        <v>643</v>
      </c>
      <c r="U24" s="110">
        <f t="shared" si="5"/>
        <v>43431</v>
      </c>
      <c r="V24" s="111">
        <f t="shared" si="6"/>
        <v>149.57</v>
      </c>
      <c r="W24" s="112">
        <f t="shared" si="7"/>
        <v>149.57</v>
      </c>
      <c r="X24" s="113">
        <f t="shared" si="8"/>
        <v>0</v>
      </c>
      <c r="Y24" s="112">
        <f t="shared" si="9"/>
        <v>0</v>
      </c>
      <c r="Z24" s="114">
        <f t="shared" si="10"/>
        <v>149.57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5096</v>
      </c>
      <c r="E25" s="77">
        <v>43432</v>
      </c>
      <c r="F25" s="67">
        <v>99.96</v>
      </c>
      <c r="G25" s="61"/>
      <c r="H25" s="221"/>
      <c r="I25" s="61"/>
      <c r="J25" s="63">
        <f t="shared" si="2"/>
        <v>99.96</v>
      </c>
      <c r="L25" s="64">
        <f t="shared" si="3"/>
        <v>99.96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52</v>
      </c>
      <c r="S25" s="108" t="s">
        <v>57</v>
      </c>
      <c r="T25" s="109">
        <f t="shared" si="4"/>
        <v>5096</v>
      </c>
      <c r="U25" s="110">
        <f t="shared" si="5"/>
        <v>43432</v>
      </c>
      <c r="V25" s="111">
        <f t="shared" si="6"/>
        <v>99.96</v>
      </c>
      <c r="W25" s="112">
        <f t="shared" si="7"/>
        <v>99.96</v>
      </c>
      <c r="X25" s="113">
        <f t="shared" si="8"/>
        <v>0</v>
      </c>
      <c r="Y25" s="112">
        <f t="shared" si="9"/>
        <v>0</v>
      </c>
      <c r="Z25" s="114">
        <f t="shared" si="10"/>
        <v>99.96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607</v>
      </c>
      <c r="E26" s="77">
        <v>43432</v>
      </c>
      <c r="F26" s="78">
        <v>40.23</v>
      </c>
      <c r="G26" s="61"/>
      <c r="H26" s="221"/>
      <c r="I26" s="61"/>
      <c r="J26" s="63">
        <f aca="true" t="shared" si="14" ref="J26:J43">F26-G26-H26-I26</f>
        <v>40.23</v>
      </c>
      <c r="L26" s="64">
        <f aca="true" t="shared" si="15" ref="L26:L47">F26</f>
        <v>40.23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52</v>
      </c>
      <c r="S26" s="108" t="s">
        <v>57</v>
      </c>
      <c r="T26" s="109">
        <f aca="true" t="shared" si="16" ref="T26:T43">D26</f>
        <v>607</v>
      </c>
      <c r="U26" s="110">
        <f aca="true" t="shared" si="17" ref="U26:U43">IF(E26=0,"0",E26)</f>
        <v>43432</v>
      </c>
      <c r="V26" s="111">
        <f aca="true" t="shared" si="18" ref="V26:V43">F26</f>
        <v>40.23</v>
      </c>
      <c r="W26" s="112">
        <f aca="true" t="shared" si="19" ref="W26:W43">V26-X26</f>
        <v>40.23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40.23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1469</v>
      </c>
      <c r="E27" s="77">
        <v>43432</v>
      </c>
      <c r="F27" s="67">
        <v>123.3</v>
      </c>
      <c r="G27" s="61"/>
      <c r="H27" s="221"/>
      <c r="I27" s="61"/>
      <c r="J27" s="63">
        <f t="shared" si="14"/>
        <v>123.3</v>
      </c>
      <c r="L27" s="64">
        <f t="shared" si="15"/>
        <v>123.3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52</v>
      </c>
      <c r="S27" s="108" t="s">
        <v>57</v>
      </c>
      <c r="T27" s="109">
        <f t="shared" si="16"/>
        <v>1469</v>
      </c>
      <c r="U27" s="110">
        <f t="shared" si="17"/>
        <v>43432</v>
      </c>
      <c r="V27" s="111">
        <f t="shared" si="18"/>
        <v>123.3</v>
      </c>
      <c r="W27" s="112">
        <f t="shared" si="19"/>
        <v>123.3</v>
      </c>
      <c r="X27" s="113">
        <f t="shared" si="20"/>
        <v>0</v>
      </c>
      <c r="Y27" s="112">
        <f t="shared" si="21"/>
        <v>0</v>
      </c>
      <c r="Z27" s="114">
        <f t="shared" si="22"/>
        <v>123.3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1962</v>
      </c>
      <c r="E28" s="77">
        <v>43432</v>
      </c>
      <c r="F28" s="67">
        <v>123.87</v>
      </c>
      <c r="G28" s="61"/>
      <c r="H28" s="221"/>
      <c r="I28" s="61"/>
      <c r="J28" s="63">
        <f t="shared" si="14"/>
        <v>123.87</v>
      </c>
      <c r="L28" s="64">
        <f t="shared" si="15"/>
        <v>123.87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52</v>
      </c>
      <c r="S28" s="108" t="s">
        <v>57</v>
      </c>
      <c r="T28" s="109">
        <f t="shared" si="16"/>
        <v>1962</v>
      </c>
      <c r="U28" s="110">
        <f t="shared" si="17"/>
        <v>43432</v>
      </c>
      <c r="V28" s="111">
        <f t="shared" si="18"/>
        <v>123.87</v>
      </c>
      <c r="W28" s="112">
        <f t="shared" si="19"/>
        <v>123.87</v>
      </c>
      <c r="X28" s="113">
        <f t="shared" si="20"/>
        <v>0</v>
      </c>
      <c r="Y28" s="112">
        <f t="shared" si="21"/>
        <v>0</v>
      </c>
      <c r="Z28" s="114">
        <f t="shared" si="22"/>
        <v>123.87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180</v>
      </c>
      <c r="E29" s="77">
        <v>43432</v>
      </c>
      <c r="F29" s="67">
        <v>150.66</v>
      </c>
      <c r="G29" s="61"/>
      <c r="H29" s="221"/>
      <c r="I29" s="61"/>
      <c r="J29" s="63">
        <f t="shared" si="14"/>
        <v>150.66</v>
      </c>
      <c r="L29" s="64">
        <f t="shared" si="15"/>
        <v>150.66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52</v>
      </c>
      <c r="S29" s="108" t="s">
        <v>57</v>
      </c>
      <c r="T29" s="109">
        <f t="shared" si="16"/>
        <v>180</v>
      </c>
      <c r="U29" s="110">
        <f t="shared" si="17"/>
        <v>43432</v>
      </c>
      <c r="V29" s="111">
        <f t="shared" si="18"/>
        <v>150.66</v>
      </c>
      <c r="W29" s="112">
        <f t="shared" si="19"/>
        <v>150.66</v>
      </c>
      <c r="X29" s="113">
        <f t="shared" si="20"/>
        <v>0</v>
      </c>
      <c r="Y29" s="112">
        <f t="shared" si="21"/>
        <v>0</v>
      </c>
      <c r="Z29" s="114">
        <f t="shared" si="22"/>
        <v>150.66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46</v>
      </c>
      <c r="E30" s="77">
        <v>43433</v>
      </c>
      <c r="F30" s="78">
        <v>97.48</v>
      </c>
      <c r="G30" s="61"/>
      <c r="H30" s="221"/>
      <c r="I30" s="61"/>
      <c r="J30" s="63">
        <f t="shared" si="14"/>
        <v>97.48</v>
      </c>
      <c r="L30" s="64">
        <f t="shared" si="15"/>
        <v>97.48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52</v>
      </c>
      <c r="S30" s="108" t="s">
        <v>57</v>
      </c>
      <c r="T30" s="109">
        <f t="shared" si="16"/>
        <v>46</v>
      </c>
      <c r="U30" s="110">
        <f t="shared" si="17"/>
        <v>43433</v>
      </c>
      <c r="V30" s="111">
        <f t="shared" si="18"/>
        <v>97.48</v>
      </c>
      <c r="W30" s="112">
        <f t="shared" si="19"/>
        <v>97.48</v>
      </c>
      <c r="X30" s="113">
        <f t="shared" si="20"/>
        <v>0</v>
      </c>
      <c r="Y30" s="112">
        <f t="shared" si="21"/>
        <v>0</v>
      </c>
      <c r="Z30" s="114">
        <f t="shared" si="22"/>
        <v>97.48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701480088</v>
      </c>
      <c r="E31" s="77">
        <v>43433</v>
      </c>
      <c r="F31" s="67">
        <v>173.52</v>
      </c>
      <c r="G31" s="61"/>
      <c r="H31" s="221"/>
      <c r="I31" s="61"/>
      <c r="J31" s="63">
        <f t="shared" si="14"/>
        <v>173.52</v>
      </c>
      <c r="L31" s="64">
        <f t="shared" si="15"/>
        <v>173.52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52</v>
      </c>
      <c r="S31" s="108" t="s">
        <v>57</v>
      </c>
      <c r="T31" s="109">
        <f t="shared" si="16"/>
        <v>701480088</v>
      </c>
      <c r="U31" s="110">
        <f t="shared" si="17"/>
        <v>43433</v>
      </c>
      <c r="V31" s="111">
        <f t="shared" si="18"/>
        <v>173.52</v>
      </c>
      <c r="W31" s="112">
        <f t="shared" si="19"/>
        <v>173.52</v>
      </c>
      <c r="X31" s="113">
        <f t="shared" si="20"/>
        <v>0</v>
      </c>
      <c r="Y31" s="112">
        <f t="shared" si="21"/>
        <v>0</v>
      </c>
      <c r="Z31" s="114">
        <f t="shared" si="22"/>
        <v>173.52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1354</v>
      </c>
      <c r="E32" s="77">
        <v>43433</v>
      </c>
      <c r="F32" s="78">
        <v>214.66</v>
      </c>
      <c r="G32" s="61"/>
      <c r="H32" s="221"/>
      <c r="I32" s="61"/>
      <c r="J32" s="63">
        <f t="shared" si="14"/>
        <v>214.66</v>
      </c>
      <c r="L32" s="64">
        <f t="shared" si="15"/>
        <v>214.66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52</v>
      </c>
      <c r="S32" s="108" t="s">
        <v>57</v>
      </c>
      <c r="T32" s="109">
        <f t="shared" si="16"/>
        <v>1354</v>
      </c>
      <c r="U32" s="110">
        <f t="shared" si="17"/>
        <v>43433</v>
      </c>
      <c r="V32" s="111">
        <f t="shared" si="18"/>
        <v>214.66</v>
      </c>
      <c r="W32" s="112">
        <f t="shared" si="19"/>
        <v>214.66</v>
      </c>
      <c r="X32" s="113">
        <f t="shared" si="20"/>
        <v>0</v>
      </c>
      <c r="Y32" s="112">
        <f t="shared" si="21"/>
        <v>0</v>
      </c>
      <c r="Z32" s="114">
        <f t="shared" si="22"/>
        <v>214.66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 t="s">
        <v>83</v>
      </c>
      <c r="D33" s="76">
        <v>98</v>
      </c>
      <c r="E33" s="77">
        <v>43432</v>
      </c>
      <c r="F33" s="78">
        <v>153.6</v>
      </c>
      <c r="G33" s="61"/>
      <c r="H33" s="221"/>
      <c r="I33" s="61"/>
      <c r="J33" s="63">
        <f t="shared" si="14"/>
        <v>153.6</v>
      </c>
      <c r="L33" s="64">
        <f t="shared" si="15"/>
        <v>153.6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52</v>
      </c>
      <c r="S33" s="108" t="s">
        <v>57</v>
      </c>
      <c r="T33" s="109">
        <f t="shared" si="16"/>
        <v>98</v>
      </c>
      <c r="U33" s="110">
        <f t="shared" si="17"/>
        <v>43432</v>
      </c>
      <c r="V33" s="111">
        <f t="shared" si="18"/>
        <v>153.6</v>
      </c>
      <c r="W33" s="112">
        <f t="shared" si="19"/>
        <v>153.6</v>
      </c>
      <c r="X33" s="113">
        <f t="shared" si="20"/>
        <v>0</v>
      </c>
      <c r="Y33" s="112">
        <f t="shared" si="21"/>
        <v>0</v>
      </c>
      <c r="Z33" s="114">
        <f t="shared" si="22"/>
        <v>153.6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1969</v>
      </c>
      <c r="E34" s="77">
        <v>43437</v>
      </c>
      <c r="F34" s="78">
        <v>39.15</v>
      </c>
      <c r="G34" s="61"/>
      <c r="H34" s="221"/>
      <c r="I34" s="61"/>
      <c r="J34" s="63">
        <f t="shared" si="14"/>
        <v>39.15</v>
      </c>
      <c r="L34" s="64">
        <f t="shared" si="15"/>
        <v>39.15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52</v>
      </c>
      <c r="S34" s="108" t="s">
        <v>57</v>
      </c>
      <c r="T34" s="109">
        <f t="shared" si="16"/>
        <v>1969</v>
      </c>
      <c r="U34" s="110">
        <f t="shared" si="17"/>
        <v>43437</v>
      </c>
      <c r="V34" s="111">
        <f t="shared" si="18"/>
        <v>39.15</v>
      </c>
      <c r="W34" s="112">
        <f t="shared" si="19"/>
        <v>39.15</v>
      </c>
      <c r="X34" s="113">
        <f t="shared" si="20"/>
        <v>0</v>
      </c>
      <c r="Y34" s="112">
        <f t="shared" si="21"/>
        <v>0</v>
      </c>
      <c r="Z34" s="114">
        <f t="shared" si="22"/>
        <v>39.15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618</v>
      </c>
      <c r="E35" s="77">
        <v>43437</v>
      </c>
      <c r="F35" s="67">
        <v>54.81</v>
      </c>
      <c r="G35" s="61"/>
      <c r="H35" s="221"/>
      <c r="I35" s="61"/>
      <c r="J35" s="63">
        <v>54.81</v>
      </c>
      <c r="L35" s="64">
        <f t="shared" si="15"/>
        <v>54.81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52</v>
      </c>
      <c r="S35" s="108" t="s">
        <v>57</v>
      </c>
      <c r="T35" s="109">
        <f t="shared" si="16"/>
        <v>618</v>
      </c>
      <c r="U35" s="110">
        <f t="shared" si="17"/>
        <v>43437</v>
      </c>
      <c r="V35" s="111">
        <f t="shared" si="18"/>
        <v>54.81</v>
      </c>
      <c r="W35" s="112">
        <f t="shared" si="19"/>
        <v>54.81</v>
      </c>
      <c r="X35" s="113">
        <f t="shared" si="20"/>
        <v>0</v>
      </c>
      <c r="Y35" s="112">
        <f t="shared" si="21"/>
        <v>0</v>
      </c>
      <c r="Z35" s="114">
        <f t="shared" si="22"/>
        <v>54.81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137</v>
      </c>
      <c r="E36" s="77">
        <v>43437</v>
      </c>
      <c r="F36" s="67">
        <v>85.43</v>
      </c>
      <c r="G36" s="61"/>
      <c r="H36" s="221"/>
      <c r="I36" s="61"/>
      <c r="J36" s="63">
        <f t="shared" si="14"/>
        <v>85.43</v>
      </c>
      <c r="L36" s="64">
        <f t="shared" si="15"/>
        <v>85.43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52</v>
      </c>
      <c r="S36" s="108" t="s">
        <v>57</v>
      </c>
      <c r="T36" s="109">
        <f t="shared" si="16"/>
        <v>137</v>
      </c>
      <c r="U36" s="110">
        <f t="shared" si="17"/>
        <v>43437</v>
      </c>
      <c r="V36" s="111">
        <f t="shared" si="18"/>
        <v>85.43</v>
      </c>
      <c r="W36" s="112">
        <f t="shared" si="19"/>
        <v>85.43</v>
      </c>
      <c r="X36" s="113">
        <f t="shared" si="20"/>
        <v>0</v>
      </c>
      <c r="Y36" s="112">
        <f t="shared" si="21"/>
        <v>0</v>
      </c>
      <c r="Z36" s="114">
        <f t="shared" si="22"/>
        <v>85.43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619</v>
      </c>
      <c r="E37" s="77">
        <v>43437</v>
      </c>
      <c r="F37" s="67">
        <v>234.16</v>
      </c>
      <c r="G37" s="61"/>
      <c r="H37" s="221"/>
      <c r="I37" s="61"/>
      <c r="J37" s="63">
        <f t="shared" si="14"/>
        <v>234.16</v>
      </c>
      <c r="L37" s="64">
        <f t="shared" si="15"/>
        <v>234.16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52</v>
      </c>
      <c r="S37" s="108" t="s">
        <v>57</v>
      </c>
      <c r="T37" s="109">
        <f t="shared" si="16"/>
        <v>619</v>
      </c>
      <c r="U37" s="110">
        <f t="shared" si="17"/>
        <v>43437</v>
      </c>
      <c r="V37" s="111">
        <f t="shared" si="18"/>
        <v>234.16</v>
      </c>
      <c r="W37" s="112">
        <f t="shared" si="19"/>
        <v>234.16</v>
      </c>
      <c r="X37" s="113">
        <f t="shared" si="20"/>
        <v>0</v>
      </c>
      <c r="Y37" s="112">
        <f t="shared" si="21"/>
        <v>0</v>
      </c>
      <c r="Z37" s="114">
        <f t="shared" si="22"/>
        <v>234.16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393</v>
      </c>
      <c r="E38" s="77">
        <v>43437</v>
      </c>
      <c r="F38" s="67">
        <v>236.89</v>
      </c>
      <c r="G38" s="61"/>
      <c r="H38" s="221"/>
      <c r="I38" s="61"/>
      <c r="J38" s="63">
        <f t="shared" si="14"/>
        <v>236.89</v>
      </c>
      <c r="L38" s="64">
        <f t="shared" si="15"/>
        <v>236.89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52</v>
      </c>
      <c r="S38" s="108" t="s">
        <v>57</v>
      </c>
      <c r="T38" s="109">
        <f t="shared" si="16"/>
        <v>393</v>
      </c>
      <c r="U38" s="110">
        <f t="shared" si="17"/>
        <v>43437</v>
      </c>
      <c r="V38" s="111">
        <f t="shared" si="18"/>
        <v>236.89</v>
      </c>
      <c r="W38" s="112">
        <f t="shared" si="19"/>
        <v>236.89</v>
      </c>
      <c r="X38" s="113">
        <f t="shared" si="20"/>
        <v>0</v>
      </c>
      <c r="Y38" s="112">
        <f t="shared" si="21"/>
        <v>0</v>
      </c>
      <c r="Z38" s="114">
        <f t="shared" si="22"/>
        <v>236.89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621</v>
      </c>
      <c r="E39" s="77">
        <v>43438</v>
      </c>
      <c r="F39" s="67">
        <v>87.58</v>
      </c>
      <c r="G39" s="61"/>
      <c r="H39" s="221"/>
      <c r="I39" s="61"/>
      <c r="J39" s="63">
        <f t="shared" si="14"/>
        <v>87.58</v>
      </c>
      <c r="L39" s="64">
        <f t="shared" si="15"/>
        <v>87.58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52</v>
      </c>
      <c r="S39" s="108" t="s">
        <v>57</v>
      </c>
      <c r="T39" s="109">
        <f t="shared" si="16"/>
        <v>621</v>
      </c>
      <c r="U39" s="110">
        <f t="shared" si="17"/>
        <v>43438</v>
      </c>
      <c r="V39" s="111">
        <f t="shared" si="18"/>
        <v>87.58</v>
      </c>
      <c r="W39" s="112">
        <f t="shared" si="19"/>
        <v>87.58</v>
      </c>
      <c r="X39" s="113">
        <f t="shared" si="20"/>
        <v>0</v>
      </c>
      <c r="Y39" s="112">
        <f t="shared" si="21"/>
        <v>0</v>
      </c>
      <c r="Z39" s="114">
        <f t="shared" si="22"/>
        <v>87.58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5103</v>
      </c>
      <c r="E40" s="77">
        <v>43438</v>
      </c>
      <c r="F40" s="67">
        <v>56.56</v>
      </c>
      <c r="G40" s="61"/>
      <c r="H40" s="221"/>
      <c r="I40" s="61"/>
      <c r="J40" s="63">
        <f t="shared" si="14"/>
        <v>56.56</v>
      </c>
      <c r="L40" s="64">
        <f t="shared" si="15"/>
        <v>56.56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52</v>
      </c>
      <c r="S40" s="108" t="s">
        <v>57</v>
      </c>
      <c r="T40" s="109">
        <f t="shared" si="16"/>
        <v>5103</v>
      </c>
      <c r="U40" s="110">
        <f t="shared" si="17"/>
        <v>43438</v>
      </c>
      <c r="V40" s="111">
        <f t="shared" si="18"/>
        <v>56.56</v>
      </c>
      <c r="W40" s="112">
        <f t="shared" si="19"/>
        <v>56.56</v>
      </c>
      <c r="X40" s="113">
        <f t="shared" si="20"/>
        <v>0</v>
      </c>
      <c r="Y40" s="112">
        <f t="shared" si="21"/>
        <v>0</v>
      </c>
      <c r="Z40" s="114">
        <f t="shared" si="22"/>
        <v>56.56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584</v>
      </c>
      <c r="E41" s="77">
        <v>43438</v>
      </c>
      <c r="F41" s="67">
        <v>186.63</v>
      </c>
      <c r="G41" s="61"/>
      <c r="H41" s="221"/>
      <c r="I41" s="61"/>
      <c r="J41" s="63">
        <f t="shared" si="14"/>
        <v>186.63</v>
      </c>
      <c r="L41" s="64">
        <f t="shared" si="15"/>
        <v>186.63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52</v>
      </c>
      <c r="S41" s="108" t="s">
        <v>57</v>
      </c>
      <c r="T41" s="109">
        <f t="shared" si="16"/>
        <v>584</v>
      </c>
      <c r="U41" s="110">
        <f t="shared" si="17"/>
        <v>43438</v>
      </c>
      <c r="V41" s="111">
        <f t="shared" si="18"/>
        <v>186.63</v>
      </c>
      <c r="W41" s="112">
        <f t="shared" si="19"/>
        <v>186.63</v>
      </c>
      <c r="X41" s="113">
        <f t="shared" si="20"/>
        <v>0</v>
      </c>
      <c r="Y41" s="112">
        <f t="shared" si="21"/>
        <v>0</v>
      </c>
      <c r="Z41" s="114">
        <f t="shared" si="22"/>
        <v>186.63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657</v>
      </c>
      <c r="E42" s="77">
        <v>43439</v>
      </c>
      <c r="F42" s="142">
        <v>183.6</v>
      </c>
      <c r="G42" s="61"/>
      <c r="H42" s="221"/>
      <c r="I42" s="61"/>
      <c r="J42" s="63">
        <f t="shared" si="14"/>
        <v>183.6</v>
      </c>
      <c r="L42" s="64">
        <f t="shared" si="15"/>
        <v>183.6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52</v>
      </c>
      <c r="S42" s="108" t="s">
        <v>57</v>
      </c>
      <c r="T42" s="109">
        <f t="shared" si="16"/>
        <v>657</v>
      </c>
      <c r="U42" s="110">
        <f t="shared" si="17"/>
        <v>43439</v>
      </c>
      <c r="V42" s="111">
        <f t="shared" si="18"/>
        <v>183.6</v>
      </c>
      <c r="W42" s="112">
        <f t="shared" si="19"/>
        <v>183.6</v>
      </c>
      <c r="X42" s="113">
        <f t="shared" si="20"/>
        <v>0</v>
      </c>
      <c r="Y42" s="112">
        <f t="shared" si="21"/>
        <v>0</v>
      </c>
      <c r="Z42" s="114">
        <f t="shared" si="22"/>
        <v>183.6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624</v>
      </c>
      <c r="E43" s="77">
        <v>43439</v>
      </c>
      <c r="F43" s="67">
        <v>92.65</v>
      </c>
      <c r="G43" s="61"/>
      <c r="H43" s="221"/>
      <c r="I43" s="61"/>
      <c r="J43" s="63">
        <f t="shared" si="14"/>
        <v>92.65</v>
      </c>
      <c r="L43" s="64">
        <f t="shared" si="15"/>
        <v>92.65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52</v>
      </c>
      <c r="S43" s="108" t="s">
        <v>57</v>
      </c>
      <c r="T43" s="109">
        <f t="shared" si="16"/>
        <v>624</v>
      </c>
      <c r="U43" s="110">
        <f t="shared" si="17"/>
        <v>43439</v>
      </c>
      <c r="V43" s="111">
        <f t="shared" si="18"/>
        <v>92.65</v>
      </c>
      <c r="W43" s="112">
        <f t="shared" si="19"/>
        <v>92.65</v>
      </c>
      <c r="X43" s="113">
        <f t="shared" si="20"/>
        <v>0</v>
      </c>
      <c r="Y43" s="112">
        <f t="shared" si="21"/>
        <v>0</v>
      </c>
      <c r="Z43" s="114">
        <f t="shared" si="22"/>
        <v>92.65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78</v>
      </c>
      <c r="E44" s="77">
        <v>43439</v>
      </c>
      <c r="F44" s="67">
        <v>133.07</v>
      </c>
      <c r="G44" s="61"/>
      <c r="H44" s="221"/>
      <c r="I44" s="61"/>
      <c r="J44" s="63">
        <f aca="true" t="shared" si="23" ref="J44:J55">F44-G44-H44-I44</f>
        <v>133.07</v>
      </c>
      <c r="L44" s="64">
        <f t="shared" si="15"/>
        <v>133.07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52</v>
      </c>
      <c r="S44" s="108" t="s">
        <v>57</v>
      </c>
      <c r="T44" s="109">
        <f aca="true" t="shared" si="24" ref="T44:T55">D44</f>
        <v>78</v>
      </c>
      <c r="U44" s="110">
        <f aca="true" t="shared" si="25" ref="U44:U55">IF(E44=0,"0",E44)</f>
        <v>43439</v>
      </c>
      <c r="V44" s="111">
        <f aca="true" t="shared" si="26" ref="V44:V55">F44</f>
        <v>133.07</v>
      </c>
      <c r="W44" s="112">
        <f aca="true" t="shared" si="27" ref="W44:W55">V44-X44</f>
        <v>133.07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133.07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661</v>
      </c>
      <c r="E45" s="77">
        <v>43440</v>
      </c>
      <c r="F45" s="67">
        <v>18.8</v>
      </c>
      <c r="G45" s="61"/>
      <c r="H45" s="221"/>
      <c r="I45" s="61"/>
      <c r="J45" s="63">
        <f t="shared" si="23"/>
        <v>18.8</v>
      </c>
      <c r="L45" s="64">
        <f t="shared" si="15"/>
        <v>18.8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52</v>
      </c>
      <c r="S45" s="108" t="s">
        <v>57</v>
      </c>
      <c r="T45" s="109">
        <f t="shared" si="24"/>
        <v>661</v>
      </c>
      <c r="U45" s="110">
        <f t="shared" si="25"/>
        <v>43440</v>
      </c>
      <c r="V45" s="111">
        <f t="shared" si="26"/>
        <v>18.8</v>
      </c>
      <c r="W45" s="112">
        <f t="shared" si="27"/>
        <v>18.8</v>
      </c>
      <c r="X45" s="113">
        <f t="shared" si="28"/>
        <v>0</v>
      </c>
      <c r="Y45" s="112">
        <f t="shared" si="29"/>
        <v>0</v>
      </c>
      <c r="Z45" s="114">
        <f t="shared" si="30"/>
        <v>18.8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662</v>
      </c>
      <c r="E46" s="77">
        <v>43440</v>
      </c>
      <c r="F46" s="78">
        <v>101.3</v>
      </c>
      <c r="G46" s="61"/>
      <c r="H46" s="221"/>
      <c r="I46" s="61"/>
      <c r="J46" s="63">
        <f t="shared" si="23"/>
        <v>101.3</v>
      </c>
      <c r="L46" s="64">
        <f>F46</f>
        <v>101.3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52</v>
      </c>
      <c r="S46" s="108" t="s">
        <v>57</v>
      </c>
      <c r="T46" s="109">
        <f t="shared" si="24"/>
        <v>662</v>
      </c>
      <c r="U46" s="110">
        <f t="shared" si="25"/>
        <v>43440</v>
      </c>
      <c r="V46" s="111">
        <f t="shared" si="26"/>
        <v>101.3</v>
      </c>
      <c r="W46" s="112">
        <f t="shared" si="27"/>
        <v>101.3</v>
      </c>
      <c r="X46" s="113">
        <f t="shared" si="28"/>
        <v>0</v>
      </c>
      <c r="Y46" s="112">
        <f t="shared" si="29"/>
        <v>0</v>
      </c>
      <c r="Z46" s="114">
        <f t="shared" si="30"/>
        <v>101.3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298095</v>
      </c>
      <c r="E47" s="77">
        <v>43442</v>
      </c>
      <c r="F47" s="78">
        <v>45.63</v>
      </c>
      <c r="G47" s="61"/>
      <c r="H47" s="221"/>
      <c r="I47" s="61"/>
      <c r="J47" s="63">
        <f t="shared" si="23"/>
        <v>45.63</v>
      </c>
      <c r="L47" s="64">
        <f t="shared" si="15"/>
        <v>45.63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52</v>
      </c>
      <c r="S47" s="108" t="s">
        <v>57</v>
      </c>
      <c r="T47" s="109">
        <f t="shared" si="24"/>
        <v>298095</v>
      </c>
      <c r="U47" s="110">
        <f t="shared" si="25"/>
        <v>43442</v>
      </c>
      <c r="V47" s="111">
        <f t="shared" si="26"/>
        <v>45.63</v>
      </c>
      <c r="W47" s="112">
        <f t="shared" si="27"/>
        <v>45.63</v>
      </c>
      <c r="X47" s="113">
        <f t="shared" si="28"/>
        <v>0</v>
      </c>
      <c r="Y47" s="112">
        <f t="shared" si="29"/>
        <v>0</v>
      </c>
      <c r="Z47" s="114">
        <f t="shared" si="30"/>
        <v>45.63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665</v>
      </c>
      <c r="E48" s="77">
        <v>43444</v>
      </c>
      <c r="F48" s="78">
        <v>207.18</v>
      </c>
      <c r="G48" s="61"/>
      <c r="H48" s="221"/>
      <c r="I48" s="61"/>
      <c r="J48" s="63">
        <f t="shared" si="23"/>
        <v>207.18</v>
      </c>
      <c r="L48" s="64">
        <f aca="true" t="shared" si="32" ref="L48:L55">F48</f>
        <v>207.18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52</v>
      </c>
      <c r="S48" s="108" t="s">
        <v>57</v>
      </c>
      <c r="T48" s="109">
        <f t="shared" si="24"/>
        <v>665</v>
      </c>
      <c r="U48" s="110">
        <f t="shared" si="25"/>
        <v>43444</v>
      </c>
      <c r="V48" s="111">
        <f t="shared" si="26"/>
        <v>207.18</v>
      </c>
      <c r="W48" s="112">
        <f t="shared" si="27"/>
        <v>207.18</v>
      </c>
      <c r="X48" s="113">
        <f t="shared" si="28"/>
        <v>0</v>
      </c>
      <c r="Y48" s="112">
        <f t="shared" si="29"/>
        <v>0</v>
      </c>
      <c r="Z48" s="114">
        <f t="shared" si="30"/>
        <v>207.18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666</v>
      </c>
      <c r="E49" s="77">
        <v>43444</v>
      </c>
      <c r="F49" s="67">
        <v>36.18</v>
      </c>
      <c r="G49" s="61"/>
      <c r="H49" s="221"/>
      <c r="I49" s="61"/>
      <c r="J49" s="63">
        <f t="shared" si="23"/>
        <v>36.18</v>
      </c>
      <c r="L49" s="64">
        <f t="shared" si="32"/>
        <v>36.18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52</v>
      </c>
      <c r="S49" s="108" t="s">
        <v>57</v>
      </c>
      <c r="T49" s="109">
        <f t="shared" si="24"/>
        <v>666</v>
      </c>
      <c r="U49" s="110">
        <f t="shared" si="25"/>
        <v>43444</v>
      </c>
      <c r="V49" s="111">
        <f t="shared" si="26"/>
        <v>36.18</v>
      </c>
      <c r="W49" s="112">
        <f t="shared" si="27"/>
        <v>36.18</v>
      </c>
      <c r="X49" s="113">
        <f t="shared" si="28"/>
        <v>0</v>
      </c>
      <c r="Y49" s="112">
        <f t="shared" si="29"/>
        <v>0</v>
      </c>
      <c r="Z49" s="114">
        <f t="shared" si="30"/>
        <v>36.18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627</v>
      </c>
      <c r="E50" s="77">
        <v>43444</v>
      </c>
      <c r="F50" s="67">
        <v>106.39</v>
      </c>
      <c r="G50" s="61"/>
      <c r="H50" s="221"/>
      <c r="I50" s="61"/>
      <c r="J50" s="63">
        <f t="shared" si="23"/>
        <v>106.39</v>
      </c>
      <c r="L50" s="64">
        <f t="shared" si="32"/>
        <v>106.39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52</v>
      </c>
      <c r="S50" s="108" t="s">
        <v>57</v>
      </c>
      <c r="T50" s="109">
        <f t="shared" si="24"/>
        <v>627</v>
      </c>
      <c r="U50" s="110">
        <f t="shared" si="25"/>
        <v>43444</v>
      </c>
      <c r="V50" s="111">
        <f t="shared" si="26"/>
        <v>106.39</v>
      </c>
      <c r="W50" s="112">
        <f t="shared" si="27"/>
        <v>106.39</v>
      </c>
      <c r="X50" s="113">
        <f t="shared" si="28"/>
        <v>0</v>
      </c>
      <c r="Y50" s="112">
        <f t="shared" si="29"/>
        <v>0</v>
      </c>
      <c r="Z50" s="114">
        <f t="shared" si="30"/>
        <v>106.39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987</v>
      </c>
      <c r="E51" s="77">
        <v>43441</v>
      </c>
      <c r="F51" s="67">
        <v>241.14</v>
      </c>
      <c r="G51" s="61"/>
      <c r="H51" s="221"/>
      <c r="I51" s="61"/>
      <c r="J51" s="63">
        <f t="shared" si="23"/>
        <v>241.14</v>
      </c>
      <c r="L51" s="64">
        <f t="shared" si="32"/>
        <v>241.14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52</v>
      </c>
      <c r="S51" s="108" t="s">
        <v>57</v>
      </c>
      <c r="T51" s="109">
        <f t="shared" si="24"/>
        <v>987</v>
      </c>
      <c r="U51" s="110">
        <f t="shared" si="25"/>
        <v>43441</v>
      </c>
      <c r="V51" s="111">
        <f t="shared" si="26"/>
        <v>241.14</v>
      </c>
      <c r="W51" s="112">
        <f t="shared" si="27"/>
        <v>241.14</v>
      </c>
      <c r="X51" s="113">
        <f t="shared" si="28"/>
        <v>0</v>
      </c>
      <c r="Y51" s="112">
        <f t="shared" si="29"/>
        <v>0</v>
      </c>
      <c r="Z51" s="114">
        <f t="shared" si="30"/>
        <v>241.14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677</v>
      </c>
      <c r="E52" s="77">
        <v>43446</v>
      </c>
      <c r="F52" s="67">
        <v>69.55</v>
      </c>
      <c r="G52" s="61"/>
      <c r="H52" s="221"/>
      <c r="I52" s="61"/>
      <c r="J52" s="63">
        <f t="shared" si="23"/>
        <v>69.55</v>
      </c>
      <c r="L52" s="64">
        <f t="shared" si="32"/>
        <v>69.55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52</v>
      </c>
      <c r="S52" s="108" t="s">
        <v>57</v>
      </c>
      <c r="T52" s="109">
        <f t="shared" si="24"/>
        <v>677</v>
      </c>
      <c r="U52" s="110">
        <f t="shared" si="25"/>
        <v>43446</v>
      </c>
      <c r="V52" s="111">
        <f t="shared" si="26"/>
        <v>69.55</v>
      </c>
      <c r="W52" s="112">
        <f t="shared" si="27"/>
        <v>69.55</v>
      </c>
      <c r="X52" s="113">
        <f t="shared" si="28"/>
        <v>0</v>
      </c>
      <c r="Y52" s="112">
        <f t="shared" si="29"/>
        <v>0</v>
      </c>
      <c r="Z52" s="114">
        <f t="shared" si="30"/>
        <v>69.55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701580028</v>
      </c>
      <c r="E53" s="77">
        <v>43441</v>
      </c>
      <c r="F53" s="78">
        <v>200.75</v>
      </c>
      <c r="G53" s="61"/>
      <c r="H53" s="221"/>
      <c r="I53" s="61"/>
      <c r="J53" s="63">
        <f t="shared" si="23"/>
        <v>200.75</v>
      </c>
      <c r="L53" s="64">
        <f t="shared" si="32"/>
        <v>200.75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52</v>
      </c>
      <c r="S53" s="108" t="s">
        <v>57</v>
      </c>
      <c r="T53" s="109">
        <f t="shared" si="24"/>
        <v>701580028</v>
      </c>
      <c r="U53" s="110">
        <f t="shared" si="25"/>
        <v>43441</v>
      </c>
      <c r="V53" s="111">
        <f t="shared" si="26"/>
        <v>200.75</v>
      </c>
      <c r="W53" s="112">
        <f t="shared" si="27"/>
        <v>200.75</v>
      </c>
      <c r="X53" s="113">
        <f t="shared" si="28"/>
        <v>0</v>
      </c>
      <c r="Y53" s="112">
        <f t="shared" si="29"/>
        <v>0</v>
      </c>
      <c r="Z53" s="114">
        <f t="shared" si="30"/>
        <v>200.75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701580027</v>
      </c>
      <c r="E54" s="77">
        <v>43441</v>
      </c>
      <c r="F54" s="78">
        <v>200.74</v>
      </c>
      <c r="G54" s="61"/>
      <c r="H54" s="221"/>
      <c r="I54" s="61"/>
      <c r="J54" s="63">
        <f t="shared" si="23"/>
        <v>200.74</v>
      </c>
      <c r="L54" s="64">
        <f t="shared" si="32"/>
        <v>200.74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52</v>
      </c>
      <c r="S54" s="108" t="s">
        <v>57</v>
      </c>
      <c r="T54" s="109">
        <f t="shared" si="24"/>
        <v>701580027</v>
      </c>
      <c r="U54" s="110">
        <f t="shared" si="25"/>
        <v>43441</v>
      </c>
      <c r="V54" s="111">
        <f t="shared" si="26"/>
        <v>200.74</v>
      </c>
      <c r="W54" s="112">
        <f t="shared" si="27"/>
        <v>200.74</v>
      </c>
      <c r="X54" s="113">
        <f t="shared" si="28"/>
        <v>0</v>
      </c>
      <c r="Y54" s="112">
        <f t="shared" si="29"/>
        <v>0</v>
      </c>
      <c r="Z54" s="114">
        <f t="shared" si="30"/>
        <v>200.74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583</v>
      </c>
      <c r="E55" s="77">
        <v>43448</v>
      </c>
      <c r="F55" s="78">
        <v>85.24</v>
      </c>
      <c r="G55" s="61"/>
      <c r="H55" s="221"/>
      <c r="I55" s="61"/>
      <c r="J55" s="63">
        <f t="shared" si="23"/>
        <v>85.24</v>
      </c>
      <c r="L55" s="64">
        <f t="shared" si="32"/>
        <v>85.24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52</v>
      </c>
      <c r="S55" s="108" t="s">
        <v>57</v>
      </c>
      <c r="T55" s="109">
        <f t="shared" si="24"/>
        <v>583</v>
      </c>
      <c r="U55" s="110">
        <f t="shared" si="25"/>
        <v>43448</v>
      </c>
      <c r="V55" s="111">
        <f t="shared" si="26"/>
        <v>85.24</v>
      </c>
      <c r="W55" s="112">
        <f t="shared" si="27"/>
        <v>85.24</v>
      </c>
      <c r="X55" s="113">
        <f t="shared" si="28"/>
        <v>0</v>
      </c>
      <c r="Y55" s="112">
        <f t="shared" si="29"/>
        <v>0</v>
      </c>
      <c r="Z55" s="114">
        <f t="shared" si="30"/>
        <v>85.24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681</v>
      </c>
      <c r="E56" s="77">
        <v>43449</v>
      </c>
      <c r="F56" s="67">
        <v>124.79</v>
      </c>
      <c r="G56" s="61"/>
      <c r="H56" s="221"/>
      <c r="I56" s="61"/>
      <c r="J56" s="63">
        <f>F56-G56-H56-I56</f>
        <v>124.79</v>
      </c>
      <c r="L56" s="64">
        <f>F56</f>
        <v>124.79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52</v>
      </c>
      <c r="S56" s="108" t="s">
        <v>57</v>
      </c>
      <c r="T56" s="109">
        <f>D56</f>
        <v>681</v>
      </c>
      <c r="U56" s="110">
        <f>IF(E56=0,"0",E56)</f>
        <v>43449</v>
      </c>
      <c r="V56" s="111">
        <f>F56</f>
        <v>124.79</v>
      </c>
      <c r="W56" s="112">
        <f>V56-X56</f>
        <v>124.79</v>
      </c>
      <c r="X56" s="113">
        <f>I56</f>
        <v>0</v>
      </c>
      <c r="Y56" s="112">
        <f>G56+H56</f>
        <v>0</v>
      </c>
      <c r="Z56" s="114">
        <f>W56-Y56</f>
        <v>124.79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540</v>
      </c>
      <c r="E57" s="77">
        <v>43441</v>
      </c>
      <c r="F57" s="67">
        <v>53.06</v>
      </c>
      <c r="G57" s="61"/>
      <c r="H57" s="221"/>
      <c r="I57" s="61"/>
      <c r="J57" s="63">
        <f>F57-G57-H57-I57</f>
        <v>53.06</v>
      </c>
      <c r="L57" s="64">
        <f>F57</f>
        <v>53.06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52</v>
      </c>
      <c r="S57" s="108" t="s">
        <v>57</v>
      </c>
      <c r="T57" s="109">
        <f>D57</f>
        <v>540</v>
      </c>
      <c r="U57" s="110">
        <f>IF(E57=0,"0",E57)</f>
        <v>43441</v>
      </c>
      <c r="V57" s="111">
        <f>F57</f>
        <v>53.06</v>
      </c>
      <c r="W57" s="112">
        <f>V57-X57</f>
        <v>53.06</v>
      </c>
      <c r="X57" s="113">
        <f>I57</f>
        <v>0</v>
      </c>
      <c r="Y57" s="112">
        <f>G57+H57</f>
        <v>0</v>
      </c>
      <c r="Z57" s="114">
        <f>W57-Y57</f>
        <v>53.06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554</v>
      </c>
      <c r="E58" s="77">
        <v>43452</v>
      </c>
      <c r="F58" s="67">
        <v>206.32</v>
      </c>
      <c r="G58" s="61"/>
      <c r="H58" s="221"/>
      <c r="I58" s="61"/>
      <c r="J58" s="63">
        <f>F58-G58-H58-I58</f>
        <v>206.32</v>
      </c>
      <c r="L58" s="64">
        <f>F58</f>
        <v>206.32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52</v>
      </c>
      <c r="S58" s="108" t="s">
        <v>57</v>
      </c>
      <c r="T58" s="109">
        <f>D58</f>
        <v>554</v>
      </c>
      <c r="U58" s="110">
        <f>IF(E58=0,"0",E58)</f>
        <v>43452</v>
      </c>
      <c r="V58" s="111">
        <f>F58</f>
        <v>206.32</v>
      </c>
      <c r="W58" s="112">
        <f>V58-X58</f>
        <v>206.32</v>
      </c>
      <c r="X58" s="113">
        <f>I58</f>
        <v>0</v>
      </c>
      <c r="Y58" s="112">
        <f>G58+H58</f>
        <v>0</v>
      </c>
      <c r="Z58" s="114">
        <f>W58-Y58</f>
        <v>206.32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625</v>
      </c>
      <c r="E59" s="77">
        <v>43440</v>
      </c>
      <c r="F59" s="67">
        <v>125.01</v>
      </c>
      <c r="G59" s="61"/>
      <c r="H59" s="221"/>
      <c r="I59" s="61"/>
      <c r="J59" s="63">
        <f>F59-G59-H59-I59</f>
        <v>125.01</v>
      </c>
      <c r="L59" s="64">
        <f>F59</f>
        <v>125.01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52</v>
      </c>
      <c r="S59" s="108" t="s">
        <v>57</v>
      </c>
      <c r="T59" s="109">
        <f>D59</f>
        <v>625</v>
      </c>
      <c r="U59" s="110">
        <f>IF(E59=0,"0",E59)</f>
        <v>43440</v>
      </c>
      <c r="V59" s="111">
        <f>F59</f>
        <v>125.01</v>
      </c>
      <c r="W59" s="112">
        <f>V59-X59</f>
        <v>125.01</v>
      </c>
      <c r="X59" s="113">
        <f>I59</f>
        <v>0</v>
      </c>
      <c r="Y59" s="112">
        <f>G59+H59</f>
        <v>0</v>
      </c>
      <c r="Z59" s="114">
        <f>W59-Y59</f>
        <v>125.01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5106</v>
      </c>
      <c r="E60" s="77">
        <v>43447</v>
      </c>
      <c r="F60" s="67">
        <v>326.85</v>
      </c>
      <c r="G60" s="61"/>
      <c r="H60" s="221"/>
      <c r="I60" s="61"/>
      <c r="J60" s="63">
        <f aca="true" t="shared" si="35" ref="J60:J92">F60-G60-H60-I60</f>
        <v>326.85</v>
      </c>
      <c r="L60" s="64">
        <f aca="true" t="shared" si="36" ref="L60:L79">F60</f>
        <v>326.85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52</v>
      </c>
      <c r="S60" s="108" t="s">
        <v>57</v>
      </c>
      <c r="T60" s="109">
        <f aca="true" t="shared" si="37" ref="T60:T92">D60</f>
        <v>5106</v>
      </c>
      <c r="U60" s="110">
        <f aca="true" t="shared" si="38" ref="U60:U92">IF(E60=0,"0",E60)</f>
        <v>43447</v>
      </c>
      <c r="V60" s="111">
        <f aca="true" t="shared" si="39" ref="V60:V92">F60</f>
        <v>326.85</v>
      </c>
      <c r="W60" s="112">
        <f aca="true" t="shared" si="40" ref="W60:W92">V60-X60</f>
        <v>326.85</v>
      </c>
      <c r="X60" s="113">
        <f aca="true" t="shared" si="41" ref="X60:X92">I60</f>
        <v>0</v>
      </c>
      <c r="Y60" s="112">
        <f aca="true" t="shared" si="42" ref="Y60:Y92">G60+H60</f>
        <v>0</v>
      </c>
      <c r="Z60" s="114">
        <f aca="true" t="shared" si="43" ref="Z60:Z92">W60-Y60</f>
        <v>326.85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1070</v>
      </c>
      <c r="E61" s="77">
        <v>43451</v>
      </c>
      <c r="F61" s="67">
        <v>164.03</v>
      </c>
      <c r="G61" s="61"/>
      <c r="H61" s="221"/>
      <c r="I61" s="61"/>
      <c r="J61" s="63">
        <f t="shared" si="35"/>
        <v>164.03</v>
      </c>
      <c r="L61" s="64">
        <f t="shared" si="36"/>
        <v>164.03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52</v>
      </c>
      <c r="S61" s="108" t="s">
        <v>57</v>
      </c>
      <c r="T61" s="109">
        <f t="shared" si="37"/>
        <v>1070</v>
      </c>
      <c r="U61" s="110">
        <f t="shared" si="38"/>
        <v>43451</v>
      </c>
      <c r="V61" s="111">
        <f t="shared" si="39"/>
        <v>164.03</v>
      </c>
      <c r="W61" s="112">
        <f t="shared" si="40"/>
        <v>164.03</v>
      </c>
      <c r="X61" s="113">
        <f t="shared" si="41"/>
        <v>0</v>
      </c>
      <c r="Y61" s="112">
        <f t="shared" si="42"/>
        <v>0</v>
      </c>
      <c r="Z61" s="114">
        <f t="shared" si="43"/>
        <v>164.03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103</v>
      </c>
      <c r="E62" s="77">
        <v>43452</v>
      </c>
      <c r="F62" s="67">
        <v>202.53</v>
      </c>
      <c r="G62" s="61"/>
      <c r="H62" s="221"/>
      <c r="I62" s="61"/>
      <c r="J62" s="63">
        <f t="shared" si="35"/>
        <v>202.53</v>
      </c>
      <c r="L62" s="64">
        <f t="shared" si="36"/>
        <v>202.53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52</v>
      </c>
      <c r="S62" s="108" t="s">
        <v>57</v>
      </c>
      <c r="T62" s="109">
        <f t="shared" si="37"/>
        <v>103</v>
      </c>
      <c r="U62" s="110">
        <f t="shared" si="38"/>
        <v>43452</v>
      </c>
      <c r="V62" s="111">
        <f t="shared" si="39"/>
        <v>202.53</v>
      </c>
      <c r="W62" s="112">
        <f t="shared" si="40"/>
        <v>202.53</v>
      </c>
      <c r="X62" s="113">
        <f t="shared" si="41"/>
        <v>0</v>
      </c>
      <c r="Y62" s="112">
        <f t="shared" si="42"/>
        <v>0</v>
      </c>
      <c r="Z62" s="114">
        <f t="shared" si="43"/>
        <v>202.53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142</v>
      </c>
      <c r="E63" s="77">
        <v>43452</v>
      </c>
      <c r="F63" s="67">
        <v>40.05</v>
      </c>
      <c r="G63" s="61"/>
      <c r="H63" s="221"/>
      <c r="I63" s="61"/>
      <c r="J63" s="63">
        <f t="shared" si="35"/>
        <v>40.05</v>
      </c>
      <c r="L63" s="64">
        <f t="shared" si="36"/>
        <v>40.05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52</v>
      </c>
      <c r="S63" s="108" t="s">
        <v>57</v>
      </c>
      <c r="T63" s="109">
        <f t="shared" si="37"/>
        <v>142</v>
      </c>
      <c r="U63" s="110">
        <f t="shared" si="38"/>
        <v>43452</v>
      </c>
      <c r="V63" s="111">
        <f t="shared" si="39"/>
        <v>40.05</v>
      </c>
      <c r="W63" s="112">
        <f t="shared" si="40"/>
        <v>40.05</v>
      </c>
      <c r="X63" s="113">
        <f t="shared" si="41"/>
        <v>0</v>
      </c>
      <c r="Y63" s="112">
        <f t="shared" si="42"/>
        <v>0</v>
      </c>
      <c r="Z63" s="114">
        <f t="shared" si="43"/>
        <v>40.05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15</v>
      </c>
      <c r="E64" s="77">
        <v>43451</v>
      </c>
      <c r="F64" s="67">
        <v>46.4</v>
      </c>
      <c r="G64" s="61"/>
      <c r="H64" s="221"/>
      <c r="I64" s="61"/>
      <c r="J64" s="63">
        <f t="shared" si="35"/>
        <v>46.4</v>
      </c>
      <c r="L64" s="64">
        <f t="shared" si="36"/>
        <v>46.4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52</v>
      </c>
      <c r="S64" s="108" t="s">
        <v>57</v>
      </c>
      <c r="T64" s="109">
        <f t="shared" si="37"/>
        <v>15</v>
      </c>
      <c r="U64" s="110">
        <f t="shared" si="38"/>
        <v>43451</v>
      </c>
      <c r="V64" s="111">
        <f t="shared" si="39"/>
        <v>46.4</v>
      </c>
      <c r="W64" s="112">
        <f t="shared" si="40"/>
        <v>46.4</v>
      </c>
      <c r="X64" s="113">
        <f t="shared" si="41"/>
        <v>0</v>
      </c>
      <c r="Y64" s="112">
        <f t="shared" si="42"/>
        <v>0</v>
      </c>
      <c r="Z64" s="114">
        <f t="shared" si="43"/>
        <v>46.4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350</v>
      </c>
      <c r="E65" s="77">
        <v>43447</v>
      </c>
      <c r="F65" s="67">
        <v>250.71</v>
      </c>
      <c r="G65" s="61"/>
      <c r="H65" s="221"/>
      <c r="I65" s="61"/>
      <c r="J65" s="63">
        <f t="shared" si="35"/>
        <v>250.71</v>
      </c>
      <c r="L65" s="64">
        <f t="shared" si="36"/>
        <v>250.71</v>
      </c>
      <c r="N65" s="187">
        <f t="shared" si="11"/>
        <v>56</v>
      </c>
      <c r="O65" s="105" t="s">
        <v>37</v>
      </c>
      <c r="P65" s="189" t="s">
        <v>39</v>
      </c>
      <c r="Q65" s="106" t="s">
        <v>39</v>
      </c>
      <c r="R65" s="107" t="s">
        <v>52</v>
      </c>
      <c r="S65" s="108" t="s">
        <v>57</v>
      </c>
      <c r="T65" s="109">
        <f t="shared" si="37"/>
        <v>350</v>
      </c>
      <c r="U65" s="110">
        <f t="shared" si="38"/>
        <v>43447</v>
      </c>
      <c r="V65" s="111">
        <f t="shared" si="39"/>
        <v>250.71</v>
      </c>
      <c r="W65" s="112">
        <f t="shared" si="40"/>
        <v>250.71</v>
      </c>
      <c r="X65" s="113">
        <f t="shared" si="41"/>
        <v>0</v>
      </c>
      <c r="Y65" s="112">
        <f t="shared" si="42"/>
        <v>0</v>
      </c>
      <c r="Z65" s="114">
        <f t="shared" si="43"/>
        <v>250.71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638</v>
      </c>
      <c r="E66" s="77">
        <v>43453</v>
      </c>
      <c r="F66" s="67">
        <v>52.93</v>
      </c>
      <c r="G66" s="61"/>
      <c r="H66" s="221"/>
      <c r="I66" s="61"/>
      <c r="J66" s="63">
        <f t="shared" si="35"/>
        <v>52.93</v>
      </c>
      <c r="L66" s="64">
        <f t="shared" si="36"/>
        <v>52.93</v>
      </c>
      <c r="N66" s="187">
        <f t="shared" si="11"/>
        <v>57</v>
      </c>
      <c r="O66" s="105" t="s">
        <v>37</v>
      </c>
      <c r="P66" s="189" t="s">
        <v>39</v>
      </c>
      <c r="Q66" s="106" t="s">
        <v>39</v>
      </c>
      <c r="R66" s="107" t="s">
        <v>52</v>
      </c>
      <c r="S66" s="108" t="s">
        <v>57</v>
      </c>
      <c r="T66" s="109">
        <f t="shared" si="37"/>
        <v>638</v>
      </c>
      <c r="U66" s="110">
        <f t="shared" si="38"/>
        <v>43453</v>
      </c>
      <c r="V66" s="111">
        <f t="shared" si="39"/>
        <v>52.93</v>
      </c>
      <c r="W66" s="112">
        <f t="shared" si="40"/>
        <v>52.93</v>
      </c>
      <c r="X66" s="113">
        <f t="shared" si="41"/>
        <v>0</v>
      </c>
      <c r="Y66" s="112">
        <f t="shared" si="42"/>
        <v>0</v>
      </c>
      <c r="Z66" s="114">
        <f t="shared" si="43"/>
        <v>52.93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626</v>
      </c>
      <c r="E67" s="77">
        <v>43444</v>
      </c>
      <c r="F67" s="67">
        <v>172.37</v>
      </c>
      <c r="G67" s="61"/>
      <c r="H67" s="221"/>
      <c r="I67" s="61"/>
      <c r="J67" s="63">
        <f t="shared" si="35"/>
        <v>172.37</v>
      </c>
      <c r="L67" s="64">
        <f t="shared" si="36"/>
        <v>172.37</v>
      </c>
      <c r="N67" s="187">
        <f t="shared" si="11"/>
        <v>58</v>
      </c>
      <c r="O67" s="105" t="s">
        <v>37</v>
      </c>
      <c r="P67" s="189" t="s">
        <v>39</v>
      </c>
      <c r="Q67" s="106" t="s">
        <v>39</v>
      </c>
      <c r="R67" s="107" t="s">
        <v>52</v>
      </c>
      <c r="S67" s="108" t="s">
        <v>57</v>
      </c>
      <c r="T67" s="109">
        <f t="shared" si="37"/>
        <v>626</v>
      </c>
      <c r="U67" s="110">
        <f t="shared" si="38"/>
        <v>43444</v>
      </c>
      <c r="V67" s="111">
        <f t="shared" si="39"/>
        <v>172.37</v>
      </c>
      <c r="W67" s="112">
        <f t="shared" si="40"/>
        <v>172.37</v>
      </c>
      <c r="X67" s="113">
        <f t="shared" si="41"/>
        <v>0</v>
      </c>
      <c r="Y67" s="112">
        <f t="shared" si="42"/>
        <v>0</v>
      </c>
      <c r="Z67" s="114">
        <f t="shared" si="43"/>
        <v>172.37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630</v>
      </c>
      <c r="E68" s="77">
        <v>43445</v>
      </c>
      <c r="F68" s="67">
        <v>118.42</v>
      </c>
      <c r="G68" s="61"/>
      <c r="H68" s="221"/>
      <c r="I68" s="61"/>
      <c r="J68" s="63">
        <f t="shared" si="35"/>
        <v>118.42</v>
      </c>
      <c r="L68" s="64">
        <f t="shared" si="36"/>
        <v>118.42</v>
      </c>
      <c r="N68" s="187">
        <f t="shared" si="11"/>
        <v>59</v>
      </c>
      <c r="O68" s="105" t="s">
        <v>37</v>
      </c>
      <c r="P68" s="189" t="s">
        <v>39</v>
      </c>
      <c r="Q68" s="106" t="s">
        <v>39</v>
      </c>
      <c r="R68" s="107" t="s">
        <v>52</v>
      </c>
      <c r="S68" s="108" t="s">
        <v>57</v>
      </c>
      <c r="T68" s="109">
        <f t="shared" si="37"/>
        <v>630</v>
      </c>
      <c r="U68" s="110">
        <f t="shared" si="38"/>
        <v>43445</v>
      </c>
      <c r="V68" s="111">
        <f t="shared" si="39"/>
        <v>118.42</v>
      </c>
      <c r="W68" s="112">
        <f t="shared" si="40"/>
        <v>118.42</v>
      </c>
      <c r="X68" s="113">
        <f t="shared" si="41"/>
        <v>0</v>
      </c>
      <c r="Y68" s="112">
        <f t="shared" si="42"/>
        <v>0</v>
      </c>
      <c r="Z68" s="114">
        <f t="shared" si="43"/>
        <v>118.42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637</v>
      </c>
      <c r="E69" s="77">
        <v>43451</v>
      </c>
      <c r="F69" s="67">
        <v>72.34</v>
      </c>
      <c r="G69" s="61"/>
      <c r="H69" s="221"/>
      <c r="I69" s="61"/>
      <c r="J69" s="63">
        <f t="shared" si="35"/>
        <v>72.34</v>
      </c>
      <c r="L69" s="64">
        <f t="shared" si="36"/>
        <v>72.34</v>
      </c>
      <c r="N69" s="187">
        <f t="shared" si="11"/>
        <v>60</v>
      </c>
      <c r="O69" s="105" t="s">
        <v>37</v>
      </c>
      <c r="P69" s="189" t="s">
        <v>39</v>
      </c>
      <c r="Q69" s="106" t="s">
        <v>39</v>
      </c>
      <c r="R69" s="107" t="s">
        <v>52</v>
      </c>
      <c r="S69" s="108" t="s">
        <v>57</v>
      </c>
      <c r="T69" s="109">
        <f t="shared" si="37"/>
        <v>637</v>
      </c>
      <c r="U69" s="110">
        <f t="shared" si="38"/>
        <v>43451</v>
      </c>
      <c r="V69" s="111">
        <f t="shared" si="39"/>
        <v>72.34</v>
      </c>
      <c r="W69" s="112">
        <f t="shared" si="40"/>
        <v>72.34</v>
      </c>
      <c r="X69" s="113">
        <f t="shared" si="41"/>
        <v>0</v>
      </c>
      <c r="Y69" s="112">
        <f t="shared" si="42"/>
        <v>0</v>
      </c>
      <c r="Z69" s="114">
        <f t="shared" si="43"/>
        <v>72.34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640</v>
      </c>
      <c r="E70" s="77">
        <v>43454</v>
      </c>
      <c r="F70" s="67">
        <v>294.92</v>
      </c>
      <c r="G70" s="61"/>
      <c r="H70" s="221">
        <v>74.75</v>
      </c>
      <c r="I70" s="61"/>
      <c r="J70" s="63">
        <f t="shared" si="35"/>
        <v>220.17000000000002</v>
      </c>
      <c r="L70" s="64">
        <f t="shared" si="36"/>
        <v>294.92</v>
      </c>
      <c r="N70" s="187">
        <f t="shared" si="11"/>
        <v>61</v>
      </c>
      <c r="O70" s="105" t="s">
        <v>37</v>
      </c>
      <c r="P70" s="189" t="s">
        <v>39</v>
      </c>
      <c r="Q70" s="106" t="s">
        <v>39</v>
      </c>
      <c r="R70" s="107" t="s">
        <v>52</v>
      </c>
      <c r="S70" s="108" t="s">
        <v>57</v>
      </c>
      <c r="T70" s="109">
        <f t="shared" si="37"/>
        <v>640</v>
      </c>
      <c r="U70" s="110">
        <f t="shared" si="38"/>
        <v>43454</v>
      </c>
      <c r="V70" s="111">
        <f t="shared" si="39"/>
        <v>294.92</v>
      </c>
      <c r="W70" s="112">
        <f t="shared" si="40"/>
        <v>294.92</v>
      </c>
      <c r="X70" s="113">
        <f t="shared" si="41"/>
        <v>0</v>
      </c>
      <c r="Y70" s="112">
        <f t="shared" si="42"/>
        <v>74.75</v>
      </c>
      <c r="Z70" s="114">
        <f t="shared" si="43"/>
        <v>220.17000000000002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/>
      <c r="E71" s="77"/>
      <c r="F71" s="67"/>
      <c r="G71" s="61"/>
      <c r="H71" s="221"/>
      <c r="I71" s="61"/>
      <c r="J71" s="63">
        <f t="shared" si="35"/>
        <v>0</v>
      </c>
      <c r="L71" s="64">
        <f t="shared" si="36"/>
        <v>0</v>
      </c>
      <c r="N71" s="187">
        <f t="shared" si="11"/>
        <v>62</v>
      </c>
      <c r="O71" s="105" t="s">
        <v>37</v>
      </c>
      <c r="P71" s="189" t="s">
        <v>39</v>
      </c>
      <c r="Q71" s="106" t="s">
        <v>39</v>
      </c>
      <c r="R71" s="107" t="s">
        <v>52</v>
      </c>
      <c r="S71" s="108" t="s">
        <v>57</v>
      </c>
      <c r="T71" s="109">
        <f t="shared" si="37"/>
        <v>0</v>
      </c>
      <c r="U71" s="110" t="str">
        <f t="shared" si="38"/>
        <v>0</v>
      </c>
      <c r="V71" s="111">
        <f t="shared" si="39"/>
        <v>0</v>
      </c>
      <c r="W71" s="112">
        <f t="shared" si="40"/>
        <v>0</v>
      </c>
      <c r="X71" s="113">
        <f t="shared" si="41"/>
        <v>0</v>
      </c>
      <c r="Y71" s="112">
        <f t="shared" si="42"/>
        <v>0</v>
      </c>
      <c r="Z71" s="114">
        <f t="shared" si="43"/>
        <v>0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/>
      <c r="E72" s="77"/>
      <c r="F72" s="67"/>
      <c r="G72" s="61"/>
      <c r="H72" s="221"/>
      <c r="I72" s="61"/>
      <c r="J72" s="63">
        <f t="shared" si="35"/>
        <v>0</v>
      </c>
      <c r="L72" s="64">
        <f t="shared" si="36"/>
        <v>0</v>
      </c>
      <c r="N72" s="187">
        <f t="shared" si="11"/>
        <v>63</v>
      </c>
      <c r="O72" s="105" t="s">
        <v>37</v>
      </c>
      <c r="P72" s="189" t="s">
        <v>39</v>
      </c>
      <c r="Q72" s="106" t="s">
        <v>39</v>
      </c>
      <c r="R72" s="107" t="s">
        <v>52</v>
      </c>
      <c r="S72" s="108" t="s">
        <v>57</v>
      </c>
      <c r="T72" s="109">
        <f t="shared" si="37"/>
        <v>0</v>
      </c>
      <c r="U72" s="110" t="str">
        <f t="shared" si="38"/>
        <v>0</v>
      </c>
      <c r="V72" s="111">
        <f t="shared" si="39"/>
        <v>0</v>
      </c>
      <c r="W72" s="112">
        <f t="shared" si="40"/>
        <v>0</v>
      </c>
      <c r="X72" s="113">
        <f t="shared" si="41"/>
        <v>0</v>
      </c>
      <c r="Y72" s="112">
        <f t="shared" si="42"/>
        <v>0</v>
      </c>
      <c r="Z72" s="114">
        <f t="shared" si="43"/>
        <v>0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/>
      <c r="E73" s="77"/>
      <c r="F73" s="67"/>
      <c r="G73" s="61"/>
      <c r="H73" s="221"/>
      <c r="I73" s="61"/>
      <c r="J73" s="63">
        <f t="shared" si="35"/>
        <v>0</v>
      </c>
      <c r="L73" s="64">
        <f t="shared" si="36"/>
        <v>0</v>
      </c>
      <c r="N73" s="187">
        <f t="shared" si="11"/>
        <v>64</v>
      </c>
      <c r="O73" s="105" t="s">
        <v>37</v>
      </c>
      <c r="P73" s="189" t="s">
        <v>39</v>
      </c>
      <c r="Q73" s="106" t="s">
        <v>39</v>
      </c>
      <c r="R73" s="107" t="s">
        <v>52</v>
      </c>
      <c r="S73" s="108" t="s">
        <v>57</v>
      </c>
      <c r="T73" s="109">
        <f t="shared" si="37"/>
        <v>0</v>
      </c>
      <c r="U73" s="110" t="str">
        <f t="shared" si="38"/>
        <v>0</v>
      </c>
      <c r="V73" s="111">
        <f t="shared" si="39"/>
        <v>0</v>
      </c>
      <c r="W73" s="112">
        <f t="shared" si="40"/>
        <v>0</v>
      </c>
      <c r="X73" s="113">
        <f t="shared" si="41"/>
        <v>0</v>
      </c>
      <c r="Y73" s="112">
        <f t="shared" si="42"/>
        <v>0</v>
      </c>
      <c r="Z73" s="114">
        <f t="shared" si="43"/>
        <v>0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/>
      <c r="E74" s="77"/>
      <c r="F74" s="67"/>
      <c r="G74" s="61"/>
      <c r="H74" s="221"/>
      <c r="I74" s="61"/>
      <c r="J74" s="63">
        <f t="shared" si="35"/>
        <v>0</v>
      </c>
      <c r="L74" s="64">
        <f t="shared" si="36"/>
        <v>0</v>
      </c>
      <c r="N74" s="187">
        <f t="shared" si="11"/>
        <v>65</v>
      </c>
      <c r="O74" s="105" t="s">
        <v>37</v>
      </c>
      <c r="P74" s="189" t="s">
        <v>39</v>
      </c>
      <c r="Q74" s="106" t="s">
        <v>39</v>
      </c>
      <c r="R74" s="107" t="s">
        <v>52</v>
      </c>
      <c r="S74" s="108" t="s">
        <v>57</v>
      </c>
      <c r="T74" s="109">
        <f t="shared" si="37"/>
        <v>0</v>
      </c>
      <c r="U74" s="110" t="str">
        <f t="shared" si="38"/>
        <v>0</v>
      </c>
      <c r="V74" s="111">
        <f t="shared" si="39"/>
        <v>0</v>
      </c>
      <c r="W74" s="112">
        <f t="shared" si="40"/>
        <v>0</v>
      </c>
      <c r="X74" s="113">
        <f t="shared" si="41"/>
        <v>0</v>
      </c>
      <c r="Y74" s="112">
        <f t="shared" si="42"/>
        <v>0</v>
      </c>
      <c r="Z74" s="114">
        <f t="shared" si="43"/>
        <v>0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/>
      <c r="E75" s="77"/>
      <c r="F75" s="67"/>
      <c r="G75" s="61"/>
      <c r="H75" s="221"/>
      <c r="I75" s="61"/>
      <c r="J75" s="63">
        <f t="shared" si="35"/>
        <v>0</v>
      </c>
      <c r="L75" s="64">
        <f t="shared" si="36"/>
        <v>0</v>
      </c>
      <c r="N75" s="187">
        <f t="shared" si="11"/>
        <v>66</v>
      </c>
      <c r="O75" s="105" t="s">
        <v>37</v>
      </c>
      <c r="P75" s="189" t="s">
        <v>39</v>
      </c>
      <c r="Q75" s="106" t="s">
        <v>39</v>
      </c>
      <c r="R75" s="107" t="s">
        <v>52</v>
      </c>
      <c r="S75" s="108" t="s">
        <v>57</v>
      </c>
      <c r="T75" s="109">
        <f t="shared" si="37"/>
        <v>0</v>
      </c>
      <c r="U75" s="110" t="str">
        <f t="shared" si="38"/>
        <v>0</v>
      </c>
      <c r="V75" s="111">
        <f t="shared" si="39"/>
        <v>0</v>
      </c>
      <c r="W75" s="112">
        <f t="shared" si="40"/>
        <v>0</v>
      </c>
      <c r="X75" s="113">
        <f t="shared" si="41"/>
        <v>0</v>
      </c>
      <c r="Y75" s="112">
        <f t="shared" si="42"/>
        <v>0</v>
      </c>
      <c r="Z75" s="114">
        <f t="shared" si="43"/>
        <v>0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/>
      <c r="E76" s="77"/>
      <c r="F76" s="67"/>
      <c r="G76" s="61"/>
      <c r="H76" s="221"/>
      <c r="I76" s="61"/>
      <c r="J76" s="63">
        <f t="shared" si="35"/>
        <v>0</v>
      </c>
      <c r="L76" s="64">
        <f t="shared" si="36"/>
        <v>0</v>
      </c>
      <c r="N76" s="187">
        <f aca="true" t="shared" si="47" ref="N76:N107">N75+1</f>
        <v>67</v>
      </c>
      <c r="O76" s="105" t="s">
        <v>37</v>
      </c>
      <c r="P76" s="189" t="s">
        <v>39</v>
      </c>
      <c r="Q76" s="106" t="s">
        <v>39</v>
      </c>
      <c r="R76" s="107" t="s">
        <v>52</v>
      </c>
      <c r="S76" s="108" t="s">
        <v>57</v>
      </c>
      <c r="T76" s="109">
        <f t="shared" si="37"/>
        <v>0</v>
      </c>
      <c r="U76" s="110" t="str">
        <f t="shared" si="38"/>
        <v>0</v>
      </c>
      <c r="V76" s="111">
        <f t="shared" si="39"/>
        <v>0</v>
      </c>
      <c r="W76" s="112">
        <f t="shared" si="40"/>
        <v>0</v>
      </c>
      <c r="X76" s="113">
        <f t="shared" si="41"/>
        <v>0</v>
      </c>
      <c r="Y76" s="112">
        <f t="shared" si="42"/>
        <v>0</v>
      </c>
      <c r="Z76" s="114">
        <f t="shared" si="43"/>
        <v>0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/>
      <c r="E77" s="77"/>
      <c r="F77" s="67"/>
      <c r="G77" s="61"/>
      <c r="H77" s="221"/>
      <c r="I77" s="61"/>
      <c r="J77" s="63">
        <f t="shared" si="35"/>
        <v>0</v>
      </c>
      <c r="L77" s="64">
        <f t="shared" si="36"/>
        <v>0</v>
      </c>
      <c r="N77" s="187">
        <f t="shared" si="47"/>
        <v>68</v>
      </c>
      <c r="O77" s="105" t="s">
        <v>37</v>
      </c>
      <c r="P77" s="189" t="s">
        <v>39</v>
      </c>
      <c r="Q77" s="106" t="s">
        <v>39</v>
      </c>
      <c r="R77" s="107" t="s">
        <v>52</v>
      </c>
      <c r="S77" s="108" t="s">
        <v>57</v>
      </c>
      <c r="T77" s="109">
        <f t="shared" si="37"/>
        <v>0</v>
      </c>
      <c r="U77" s="110" t="str">
        <f t="shared" si="38"/>
        <v>0</v>
      </c>
      <c r="V77" s="111">
        <f t="shared" si="39"/>
        <v>0</v>
      </c>
      <c r="W77" s="112">
        <f t="shared" si="40"/>
        <v>0</v>
      </c>
      <c r="X77" s="113">
        <f t="shared" si="41"/>
        <v>0</v>
      </c>
      <c r="Y77" s="112">
        <f t="shared" si="42"/>
        <v>0</v>
      </c>
      <c r="Z77" s="114">
        <f t="shared" si="43"/>
        <v>0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/>
      <c r="E78" s="77"/>
      <c r="F78" s="67"/>
      <c r="G78" s="61"/>
      <c r="H78" s="221"/>
      <c r="I78" s="61"/>
      <c r="J78" s="63">
        <f t="shared" si="35"/>
        <v>0</v>
      </c>
      <c r="L78" s="64">
        <f t="shared" si="36"/>
        <v>0</v>
      </c>
      <c r="N78" s="187">
        <f t="shared" si="47"/>
        <v>69</v>
      </c>
      <c r="O78" s="105" t="s">
        <v>37</v>
      </c>
      <c r="P78" s="189" t="s">
        <v>39</v>
      </c>
      <c r="Q78" s="106" t="s">
        <v>39</v>
      </c>
      <c r="R78" s="107" t="s">
        <v>52</v>
      </c>
      <c r="S78" s="108" t="s">
        <v>57</v>
      </c>
      <c r="T78" s="109">
        <f t="shared" si="37"/>
        <v>0</v>
      </c>
      <c r="U78" s="110" t="str">
        <f t="shared" si="38"/>
        <v>0</v>
      </c>
      <c r="V78" s="111">
        <f t="shared" si="39"/>
        <v>0</v>
      </c>
      <c r="W78" s="112">
        <f t="shared" si="40"/>
        <v>0</v>
      </c>
      <c r="X78" s="113">
        <f t="shared" si="41"/>
        <v>0</v>
      </c>
      <c r="Y78" s="112">
        <f t="shared" si="42"/>
        <v>0</v>
      </c>
      <c r="Z78" s="114">
        <f t="shared" si="43"/>
        <v>0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/>
      <c r="E79" s="77"/>
      <c r="F79" s="67"/>
      <c r="G79" s="61"/>
      <c r="H79" s="221"/>
      <c r="I79" s="61"/>
      <c r="J79" s="63">
        <f t="shared" si="35"/>
        <v>0</v>
      </c>
      <c r="L79" s="64">
        <f t="shared" si="36"/>
        <v>0</v>
      </c>
      <c r="N79" s="187">
        <f t="shared" si="47"/>
        <v>70</v>
      </c>
      <c r="O79" s="105" t="s">
        <v>37</v>
      </c>
      <c r="P79" s="189" t="s">
        <v>39</v>
      </c>
      <c r="Q79" s="106" t="s">
        <v>39</v>
      </c>
      <c r="R79" s="107" t="s">
        <v>52</v>
      </c>
      <c r="S79" s="108" t="s">
        <v>57</v>
      </c>
      <c r="T79" s="109">
        <f t="shared" si="37"/>
        <v>0</v>
      </c>
      <c r="U79" s="110" t="str">
        <f t="shared" si="38"/>
        <v>0</v>
      </c>
      <c r="V79" s="111">
        <f t="shared" si="39"/>
        <v>0</v>
      </c>
      <c r="W79" s="112">
        <f t="shared" si="40"/>
        <v>0</v>
      </c>
      <c r="X79" s="113">
        <f t="shared" si="41"/>
        <v>0</v>
      </c>
      <c r="Y79" s="112">
        <f t="shared" si="42"/>
        <v>0</v>
      </c>
      <c r="Z79" s="114">
        <f t="shared" si="43"/>
        <v>0</v>
      </c>
    </row>
    <row r="80" spans="1:26" s="35" customFormat="1" ht="12.75">
      <c r="A80" s="160">
        <f aca="true" t="shared" si="48" ref="A80:A107">N80</f>
        <v>71</v>
      </c>
      <c r="B80" s="62" t="str">
        <f aca="true" t="shared" si="49" ref="B80:B107">O80</f>
        <v>SPITAL JUDETEAN BAIA MARE</v>
      </c>
      <c r="C80" s="76"/>
      <c r="D80" s="76"/>
      <c r="E80" s="77"/>
      <c r="F80" s="67"/>
      <c r="G80" s="61"/>
      <c r="H80" s="221"/>
      <c r="I80" s="61"/>
      <c r="J80" s="63">
        <f t="shared" si="35"/>
        <v>0</v>
      </c>
      <c r="L80" s="64">
        <f aca="true" t="shared" si="50" ref="L80:L107">F80</f>
        <v>0</v>
      </c>
      <c r="N80" s="187">
        <f t="shared" si="47"/>
        <v>71</v>
      </c>
      <c r="O80" s="105" t="s">
        <v>37</v>
      </c>
      <c r="P80" s="189" t="s">
        <v>39</v>
      </c>
      <c r="Q80" s="106" t="s">
        <v>39</v>
      </c>
      <c r="R80" s="107" t="s">
        <v>52</v>
      </c>
      <c r="S80" s="108" t="s">
        <v>57</v>
      </c>
      <c r="T80" s="109">
        <f t="shared" si="37"/>
        <v>0</v>
      </c>
      <c r="U80" s="110" t="str">
        <f t="shared" si="38"/>
        <v>0</v>
      </c>
      <c r="V80" s="111">
        <f t="shared" si="39"/>
        <v>0</v>
      </c>
      <c r="W80" s="112">
        <f t="shared" si="40"/>
        <v>0</v>
      </c>
      <c r="X80" s="113">
        <f t="shared" si="41"/>
        <v>0</v>
      </c>
      <c r="Y80" s="112">
        <f t="shared" si="42"/>
        <v>0</v>
      </c>
      <c r="Z80" s="114">
        <f t="shared" si="43"/>
        <v>0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/>
      <c r="E81" s="77"/>
      <c r="F81" s="67"/>
      <c r="G81" s="61"/>
      <c r="H81" s="221"/>
      <c r="I81" s="61"/>
      <c r="J81" s="63">
        <f t="shared" si="35"/>
        <v>0</v>
      </c>
      <c r="L81" s="64">
        <f t="shared" si="50"/>
        <v>0</v>
      </c>
      <c r="N81" s="187">
        <f t="shared" si="47"/>
        <v>72</v>
      </c>
      <c r="O81" s="105" t="s">
        <v>37</v>
      </c>
      <c r="P81" s="189" t="s">
        <v>39</v>
      </c>
      <c r="Q81" s="106" t="s">
        <v>39</v>
      </c>
      <c r="R81" s="107" t="s">
        <v>52</v>
      </c>
      <c r="S81" s="108" t="s">
        <v>57</v>
      </c>
      <c r="T81" s="109">
        <f t="shared" si="37"/>
        <v>0</v>
      </c>
      <c r="U81" s="110" t="str">
        <f t="shared" si="38"/>
        <v>0</v>
      </c>
      <c r="V81" s="111">
        <f t="shared" si="39"/>
        <v>0</v>
      </c>
      <c r="W81" s="112">
        <f t="shared" si="40"/>
        <v>0</v>
      </c>
      <c r="X81" s="113">
        <f t="shared" si="41"/>
        <v>0</v>
      </c>
      <c r="Y81" s="112">
        <f t="shared" si="42"/>
        <v>0</v>
      </c>
      <c r="Z81" s="114">
        <f t="shared" si="43"/>
        <v>0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/>
      <c r="E82" s="77"/>
      <c r="F82" s="67"/>
      <c r="G82" s="61"/>
      <c r="H82" s="221"/>
      <c r="I82" s="61"/>
      <c r="J82" s="63">
        <f t="shared" si="35"/>
        <v>0</v>
      </c>
      <c r="L82" s="64">
        <f t="shared" si="50"/>
        <v>0</v>
      </c>
      <c r="N82" s="187">
        <f t="shared" si="47"/>
        <v>73</v>
      </c>
      <c r="O82" s="105" t="s">
        <v>37</v>
      </c>
      <c r="P82" s="189" t="s">
        <v>39</v>
      </c>
      <c r="Q82" s="106" t="s">
        <v>39</v>
      </c>
      <c r="R82" s="107" t="s">
        <v>52</v>
      </c>
      <c r="S82" s="108" t="s">
        <v>57</v>
      </c>
      <c r="T82" s="109">
        <f t="shared" si="37"/>
        <v>0</v>
      </c>
      <c r="U82" s="110" t="str">
        <f t="shared" si="38"/>
        <v>0</v>
      </c>
      <c r="V82" s="111">
        <f t="shared" si="39"/>
        <v>0</v>
      </c>
      <c r="W82" s="112">
        <f t="shared" si="40"/>
        <v>0</v>
      </c>
      <c r="X82" s="113">
        <f t="shared" si="41"/>
        <v>0</v>
      </c>
      <c r="Y82" s="112">
        <f t="shared" si="42"/>
        <v>0</v>
      </c>
      <c r="Z82" s="114">
        <f t="shared" si="43"/>
        <v>0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/>
      <c r="E83" s="77"/>
      <c r="F83" s="67"/>
      <c r="G83" s="61"/>
      <c r="H83" s="221"/>
      <c r="I83" s="61"/>
      <c r="J83" s="63">
        <f t="shared" si="35"/>
        <v>0</v>
      </c>
      <c r="L83" s="64">
        <f t="shared" si="50"/>
        <v>0</v>
      </c>
      <c r="N83" s="187">
        <f t="shared" si="47"/>
        <v>74</v>
      </c>
      <c r="O83" s="105" t="s">
        <v>37</v>
      </c>
      <c r="P83" s="189" t="s">
        <v>39</v>
      </c>
      <c r="Q83" s="106" t="s">
        <v>39</v>
      </c>
      <c r="R83" s="107" t="s">
        <v>52</v>
      </c>
      <c r="S83" s="108" t="s">
        <v>57</v>
      </c>
      <c r="T83" s="109">
        <f t="shared" si="37"/>
        <v>0</v>
      </c>
      <c r="U83" s="110" t="str">
        <f t="shared" si="38"/>
        <v>0</v>
      </c>
      <c r="V83" s="111">
        <f t="shared" si="39"/>
        <v>0</v>
      </c>
      <c r="W83" s="112">
        <f t="shared" si="40"/>
        <v>0</v>
      </c>
      <c r="X83" s="113">
        <f t="shared" si="41"/>
        <v>0</v>
      </c>
      <c r="Y83" s="112">
        <f t="shared" si="42"/>
        <v>0</v>
      </c>
      <c r="Z83" s="114">
        <f t="shared" si="43"/>
        <v>0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/>
      <c r="E84" s="77"/>
      <c r="F84" s="67"/>
      <c r="G84" s="61"/>
      <c r="H84" s="221"/>
      <c r="I84" s="61"/>
      <c r="J84" s="63">
        <f t="shared" si="35"/>
        <v>0</v>
      </c>
      <c r="L84" s="64">
        <f t="shared" si="50"/>
        <v>0</v>
      </c>
      <c r="N84" s="187">
        <f t="shared" si="47"/>
        <v>75</v>
      </c>
      <c r="O84" s="105" t="s">
        <v>37</v>
      </c>
      <c r="P84" s="189" t="s">
        <v>39</v>
      </c>
      <c r="Q84" s="106" t="s">
        <v>39</v>
      </c>
      <c r="R84" s="107" t="s">
        <v>52</v>
      </c>
      <c r="S84" s="108" t="s">
        <v>57</v>
      </c>
      <c r="T84" s="109">
        <f t="shared" si="37"/>
        <v>0</v>
      </c>
      <c r="U84" s="110" t="str">
        <f t="shared" si="38"/>
        <v>0</v>
      </c>
      <c r="V84" s="111">
        <f t="shared" si="39"/>
        <v>0</v>
      </c>
      <c r="W84" s="112">
        <f t="shared" si="40"/>
        <v>0</v>
      </c>
      <c r="X84" s="113">
        <f t="shared" si="41"/>
        <v>0</v>
      </c>
      <c r="Y84" s="112">
        <f t="shared" si="42"/>
        <v>0</v>
      </c>
      <c r="Z84" s="114">
        <f t="shared" si="43"/>
        <v>0</v>
      </c>
    </row>
    <row r="85" spans="1:26" s="35" customFormat="1" ht="12.75">
      <c r="A85" s="160">
        <f t="shared" si="48"/>
        <v>76</v>
      </c>
      <c r="B85" s="62" t="str">
        <f t="shared" si="49"/>
        <v>SPITAL JUDETEAN BAIA MARE</v>
      </c>
      <c r="C85" s="76"/>
      <c r="D85" s="76"/>
      <c r="E85" s="77"/>
      <c r="F85" s="67"/>
      <c r="G85" s="61"/>
      <c r="H85" s="221"/>
      <c r="I85" s="61"/>
      <c r="J85" s="63">
        <f t="shared" si="35"/>
        <v>0</v>
      </c>
      <c r="L85" s="64">
        <f t="shared" si="50"/>
        <v>0</v>
      </c>
      <c r="N85" s="187">
        <f t="shared" si="47"/>
        <v>76</v>
      </c>
      <c r="O85" s="105" t="s">
        <v>37</v>
      </c>
      <c r="P85" s="189" t="s">
        <v>39</v>
      </c>
      <c r="Q85" s="106" t="s">
        <v>39</v>
      </c>
      <c r="R85" s="107" t="s">
        <v>52</v>
      </c>
      <c r="S85" s="108" t="s">
        <v>57</v>
      </c>
      <c r="T85" s="109">
        <f t="shared" si="37"/>
        <v>0</v>
      </c>
      <c r="U85" s="110" t="str">
        <f t="shared" si="38"/>
        <v>0</v>
      </c>
      <c r="V85" s="111">
        <f t="shared" si="39"/>
        <v>0</v>
      </c>
      <c r="W85" s="112">
        <f t="shared" si="40"/>
        <v>0</v>
      </c>
      <c r="X85" s="113">
        <f t="shared" si="41"/>
        <v>0</v>
      </c>
      <c r="Y85" s="112">
        <f t="shared" si="42"/>
        <v>0</v>
      </c>
      <c r="Z85" s="114">
        <f t="shared" si="43"/>
        <v>0</v>
      </c>
    </row>
    <row r="86" spans="1:26" s="35" customFormat="1" ht="12.75">
      <c r="A86" s="160">
        <f t="shared" si="48"/>
        <v>77</v>
      </c>
      <c r="B86" s="62" t="str">
        <f t="shared" si="49"/>
        <v>SPITAL JUDETEAN BAIA MARE</v>
      </c>
      <c r="C86" s="76"/>
      <c r="D86" s="76"/>
      <c r="E86" s="77"/>
      <c r="F86" s="67"/>
      <c r="G86" s="61"/>
      <c r="H86" s="221"/>
      <c r="I86" s="61"/>
      <c r="J86" s="63">
        <f t="shared" si="35"/>
        <v>0</v>
      </c>
      <c r="L86" s="64">
        <f t="shared" si="50"/>
        <v>0</v>
      </c>
      <c r="N86" s="187">
        <f t="shared" si="47"/>
        <v>77</v>
      </c>
      <c r="O86" s="105" t="s">
        <v>37</v>
      </c>
      <c r="P86" s="189" t="s">
        <v>39</v>
      </c>
      <c r="Q86" s="106" t="s">
        <v>39</v>
      </c>
      <c r="R86" s="107" t="s">
        <v>52</v>
      </c>
      <c r="S86" s="108" t="s">
        <v>57</v>
      </c>
      <c r="T86" s="109">
        <f t="shared" si="37"/>
        <v>0</v>
      </c>
      <c r="U86" s="110" t="str">
        <f t="shared" si="38"/>
        <v>0</v>
      </c>
      <c r="V86" s="111">
        <f t="shared" si="39"/>
        <v>0</v>
      </c>
      <c r="W86" s="112">
        <f t="shared" si="40"/>
        <v>0</v>
      </c>
      <c r="X86" s="113">
        <f t="shared" si="41"/>
        <v>0</v>
      </c>
      <c r="Y86" s="112">
        <f t="shared" si="42"/>
        <v>0</v>
      </c>
      <c r="Z86" s="114">
        <f t="shared" si="43"/>
        <v>0</v>
      </c>
    </row>
    <row r="87" spans="1:26" s="35" customFormat="1" ht="12.75">
      <c r="A87" s="160">
        <f t="shared" si="48"/>
        <v>78</v>
      </c>
      <c r="B87" s="62" t="str">
        <f t="shared" si="49"/>
        <v>SPITAL JUDETEAN BAIA MARE</v>
      </c>
      <c r="C87" s="76"/>
      <c r="D87" s="76"/>
      <c r="E87" s="77"/>
      <c r="F87" s="67"/>
      <c r="G87" s="61"/>
      <c r="H87" s="221"/>
      <c r="I87" s="61"/>
      <c r="J87" s="63">
        <f t="shared" si="35"/>
        <v>0</v>
      </c>
      <c r="L87" s="64">
        <f t="shared" si="50"/>
        <v>0</v>
      </c>
      <c r="N87" s="187">
        <f t="shared" si="47"/>
        <v>78</v>
      </c>
      <c r="O87" s="105" t="s">
        <v>37</v>
      </c>
      <c r="P87" s="189" t="s">
        <v>39</v>
      </c>
      <c r="Q87" s="106" t="s">
        <v>39</v>
      </c>
      <c r="R87" s="107" t="s">
        <v>52</v>
      </c>
      <c r="S87" s="108" t="s">
        <v>57</v>
      </c>
      <c r="T87" s="109">
        <f t="shared" si="37"/>
        <v>0</v>
      </c>
      <c r="U87" s="110" t="str">
        <f t="shared" si="38"/>
        <v>0</v>
      </c>
      <c r="V87" s="111">
        <f t="shared" si="39"/>
        <v>0</v>
      </c>
      <c r="W87" s="112">
        <f t="shared" si="40"/>
        <v>0</v>
      </c>
      <c r="X87" s="113">
        <f t="shared" si="41"/>
        <v>0</v>
      </c>
      <c r="Y87" s="112">
        <f t="shared" si="42"/>
        <v>0</v>
      </c>
      <c r="Z87" s="114">
        <f t="shared" si="43"/>
        <v>0</v>
      </c>
    </row>
    <row r="88" spans="1:26" s="35" customFormat="1" ht="12.75">
      <c r="A88" s="160">
        <f t="shared" si="48"/>
        <v>79</v>
      </c>
      <c r="B88" s="62" t="str">
        <f t="shared" si="49"/>
        <v>SPITAL JUDETEAN BAIA MARE</v>
      </c>
      <c r="C88" s="76"/>
      <c r="D88" s="76"/>
      <c r="E88" s="77"/>
      <c r="F88" s="67"/>
      <c r="G88" s="61"/>
      <c r="H88" s="221"/>
      <c r="I88" s="61"/>
      <c r="J88" s="63">
        <f t="shared" si="35"/>
        <v>0</v>
      </c>
      <c r="L88" s="64">
        <f t="shared" si="50"/>
        <v>0</v>
      </c>
      <c r="N88" s="187">
        <f t="shared" si="47"/>
        <v>79</v>
      </c>
      <c r="O88" s="105" t="s">
        <v>37</v>
      </c>
      <c r="P88" s="189" t="s">
        <v>39</v>
      </c>
      <c r="Q88" s="106" t="s">
        <v>39</v>
      </c>
      <c r="R88" s="107" t="s">
        <v>52</v>
      </c>
      <c r="S88" s="108" t="s">
        <v>57</v>
      </c>
      <c r="T88" s="109">
        <f t="shared" si="37"/>
        <v>0</v>
      </c>
      <c r="U88" s="110" t="str">
        <f t="shared" si="38"/>
        <v>0</v>
      </c>
      <c r="V88" s="111">
        <f t="shared" si="39"/>
        <v>0</v>
      </c>
      <c r="W88" s="112">
        <f t="shared" si="40"/>
        <v>0</v>
      </c>
      <c r="X88" s="113">
        <f t="shared" si="41"/>
        <v>0</v>
      </c>
      <c r="Y88" s="112">
        <f t="shared" si="42"/>
        <v>0</v>
      </c>
      <c r="Z88" s="114">
        <f t="shared" si="43"/>
        <v>0</v>
      </c>
    </row>
    <row r="89" spans="1:26" s="35" customFormat="1" ht="12.75">
      <c r="A89" s="160">
        <f t="shared" si="48"/>
        <v>80</v>
      </c>
      <c r="B89" s="62" t="str">
        <f t="shared" si="49"/>
        <v>SPITAL JUDETEAN BAIA MARE</v>
      </c>
      <c r="C89" s="76"/>
      <c r="D89" s="76"/>
      <c r="E89" s="77"/>
      <c r="F89" s="67"/>
      <c r="G89" s="61"/>
      <c r="H89" s="221"/>
      <c r="I89" s="61"/>
      <c r="J89" s="63">
        <f t="shared" si="35"/>
        <v>0</v>
      </c>
      <c r="L89" s="64">
        <f t="shared" si="50"/>
        <v>0</v>
      </c>
      <c r="N89" s="187">
        <f t="shared" si="47"/>
        <v>80</v>
      </c>
      <c r="O89" s="105" t="s">
        <v>37</v>
      </c>
      <c r="P89" s="189" t="s">
        <v>39</v>
      </c>
      <c r="Q89" s="106" t="s">
        <v>39</v>
      </c>
      <c r="R89" s="107" t="s">
        <v>52</v>
      </c>
      <c r="S89" s="108" t="s">
        <v>57</v>
      </c>
      <c r="T89" s="109">
        <f t="shared" si="37"/>
        <v>0</v>
      </c>
      <c r="U89" s="110" t="str">
        <f t="shared" si="38"/>
        <v>0</v>
      </c>
      <c r="V89" s="111">
        <f t="shared" si="39"/>
        <v>0</v>
      </c>
      <c r="W89" s="112">
        <f t="shared" si="40"/>
        <v>0</v>
      </c>
      <c r="X89" s="113">
        <f t="shared" si="41"/>
        <v>0</v>
      </c>
      <c r="Y89" s="112">
        <f t="shared" si="42"/>
        <v>0</v>
      </c>
      <c r="Z89" s="114">
        <f t="shared" si="43"/>
        <v>0</v>
      </c>
    </row>
    <row r="90" spans="1:26" s="35" customFormat="1" ht="12.75">
      <c r="A90" s="160">
        <f t="shared" si="48"/>
        <v>81</v>
      </c>
      <c r="B90" s="62" t="str">
        <f t="shared" si="49"/>
        <v>SPITAL JUDETEAN BAIA MARE</v>
      </c>
      <c r="C90" s="76"/>
      <c r="D90" s="76"/>
      <c r="E90" s="77"/>
      <c r="F90" s="67"/>
      <c r="G90" s="61"/>
      <c r="H90" s="221"/>
      <c r="I90" s="61"/>
      <c r="J90" s="63">
        <f t="shared" si="35"/>
        <v>0</v>
      </c>
      <c r="L90" s="64">
        <f t="shared" si="50"/>
        <v>0</v>
      </c>
      <c r="N90" s="187">
        <f t="shared" si="47"/>
        <v>81</v>
      </c>
      <c r="O90" s="105" t="s">
        <v>37</v>
      </c>
      <c r="P90" s="189" t="s">
        <v>39</v>
      </c>
      <c r="Q90" s="106" t="s">
        <v>39</v>
      </c>
      <c r="R90" s="107" t="s">
        <v>52</v>
      </c>
      <c r="S90" s="108" t="s">
        <v>57</v>
      </c>
      <c r="T90" s="109">
        <f t="shared" si="37"/>
        <v>0</v>
      </c>
      <c r="U90" s="110" t="str">
        <f t="shared" si="38"/>
        <v>0</v>
      </c>
      <c r="V90" s="111">
        <f t="shared" si="39"/>
        <v>0</v>
      </c>
      <c r="W90" s="112">
        <f t="shared" si="40"/>
        <v>0</v>
      </c>
      <c r="X90" s="113">
        <f t="shared" si="41"/>
        <v>0</v>
      </c>
      <c r="Y90" s="112">
        <f t="shared" si="42"/>
        <v>0</v>
      </c>
      <c r="Z90" s="114">
        <f t="shared" si="43"/>
        <v>0</v>
      </c>
    </row>
    <row r="91" spans="1:26" s="35" customFormat="1" ht="12.75">
      <c r="A91" s="160">
        <f t="shared" si="48"/>
        <v>82</v>
      </c>
      <c r="B91" s="62" t="str">
        <f t="shared" si="49"/>
        <v>SPITAL JUDETEAN BAIA MARE</v>
      </c>
      <c r="C91" s="76"/>
      <c r="D91" s="76"/>
      <c r="E91" s="77"/>
      <c r="F91" s="67"/>
      <c r="G91" s="61"/>
      <c r="H91" s="221"/>
      <c r="I91" s="61"/>
      <c r="J91" s="63">
        <f t="shared" si="35"/>
        <v>0</v>
      </c>
      <c r="L91" s="64">
        <f t="shared" si="50"/>
        <v>0</v>
      </c>
      <c r="N91" s="187">
        <f t="shared" si="47"/>
        <v>82</v>
      </c>
      <c r="O91" s="105" t="s">
        <v>37</v>
      </c>
      <c r="P91" s="189" t="s">
        <v>39</v>
      </c>
      <c r="Q91" s="106" t="s">
        <v>39</v>
      </c>
      <c r="R91" s="107" t="s">
        <v>52</v>
      </c>
      <c r="S91" s="108" t="s">
        <v>57</v>
      </c>
      <c r="T91" s="109">
        <f t="shared" si="37"/>
        <v>0</v>
      </c>
      <c r="U91" s="110" t="str">
        <f t="shared" si="38"/>
        <v>0</v>
      </c>
      <c r="V91" s="111">
        <f t="shared" si="39"/>
        <v>0</v>
      </c>
      <c r="W91" s="112">
        <f t="shared" si="40"/>
        <v>0</v>
      </c>
      <c r="X91" s="113">
        <f t="shared" si="41"/>
        <v>0</v>
      </c>
      <c r="Y91" s="112">
        <f t="shared" si="42"/>
        <v>0</v>
      </c>
      <c r="Z91" s="114">
        <f t="shared" si="43"/>
        <v>0</v>
      </c>
    </row>
    <row r="92" spans="1:26" s="35" customFormat="1" ht="12.75">
      <c r="A92" s="160">
        <f t="shared" si="48"/>
        <v>83</v>
      </c>
      <c r="B92" s="62" t="str">
        <f t="shared" si="49"/>
        <v>SPITAL JUDETEAN BAIA MARE</v>
      </c>
      <c r="C92" s="76"/>
      <c r="D92" s="76"/>
      <c r="E92" s="77"/>
      <c r="F92" s="67"/>
      <c r="G92" s="61"/>
      <c r="H92" s="221"/>
      <c r="I92" s="61"/>
      <c r="J92" s="63">
        <f t="shared" si="35"/>
        <v>0</v>
      </c>
      <c r="L92" s="64">
        <f t="shared" si="50"/>
        <v>0</v>
      </c>
      <c r="N92" s="187">
        <f t="shared" si="47"/>
        <v>83</v>
      </c>
      <c r="O92" s="105" t="s">
        <v>37</v>
      </c>
      <c r="P92" s="189" t="s">
        <v>39</v>
      </c>
      <c r="Q92" s="106" t="s">
        <v>39</v>
      </c>
      <c r="R92" s="107" t="s">
        <v>52</v>
      </c>
      <c r="S92" s="108" t="s">
        <v>57</v>
      </c>
      <c r="T92" s="109">
        <f t="shared" si="37"/>
        <v>0</v>
      </c>
      <c r="U92" s="110" t="str">
        <f t="shared" si="38"/>
        <v>0</v>
      </c>
      <c r="V92" s="111">
        <f t="shared" si="39"/>
        <v>0</v>
      </c>
      <c r="W92" s="112">
        <f t="shared" si="40"/>
        <v>0</v>
      </c>
      <c r="X92" s="113">
        <f t="shared" si="41"/>
        <v>0</v>
      </c>
      <c r="Y92" s="112">
        <f t="shared" si="42"/>
        <v>0</v>
      </c>
      <c r="Z92" s="114">
        <f t="shared" si="43"/>
        <v>0</v>
      </c>
    </row>
    <row r="93" spans="1:26" s="36" customFormat="1" ht="13.5" thickBot="1">
      <c r="A93" s="160">
        <f t="shared" si="48"/>
        <v>84</v>
      </c>
      <c r="B93" s="72" t="str">
        <f t="shared" si="49"/>
        <v>TOTAL SPITAL JUDETEAN BAIA MARE</v>
      </c>
      <c r="C93" s="69"/>
      <c r="D93" s="69"/>
      <c r="E93" s="70"/>
      <c r="F93" s="71">
        <f>SUM(F10:F92)</f>
        <v>7891.56</v>
      </c>
      <c r="G93" s="71">
        <f>SUM(G10:G92)</f>
        <v>0</v>
      </c>
      <c r="H93" s="71">
        <f>SUM(H10:H92)</f>
        <v>74.75</v>
      </c>
      <c r="I93" s="71">
        <f>SUM(I10:I92)</f>
        <v>18.82</v>
      </c>
      <c r="J93" s="60">
        <f>SUM(J10:J92)</f>
        <v>7797.990000000001</v>
      </c>
      <c r="L93" s="64">
        <f t="shared" si="50"/>
        <v>7891.56</v>
      </c>
      <c r="N93" s="187">
        <f t="shared" si="47"/>
        <v>84</v>
      </c>
      <c r="O93" s="115" t="s">
        <v>38</v>
      </c>
      <c r="P93" s="190"/>
      <c r="Q93" s="116"/>
      <c r="R93" s="117"/>
      <c r="S93" s="118"/>
      <c r="T93" s="119"/>
      <c r="U93" s="120"/>
      <c r="V93" s="121">
        <f>SUM(V10:V92)</f>
        <v>7891.56</v>
      </c>
      <c r="W93" s="121">
        <f>SUM(W10:W92)</f>
        <v>7872.740000000001</v>
      </c>
      <c r="X93" s="121">
        <f>SUM(X10:X92)</f>
        <v>18.82</v>
      </c>
      <c r="Y93" s="121">
        <f>SUM(Y10:Y92)</f>
        <v>74.75</v>
      </c>
      <c r="Z93" s="122">
        <f>SUM(Z10:Z92)</f>
        <v>7797.990000000001</v>
      </c>
    </row>
    <row r="94" spans="1:26" s="35" customFormat="1" ht="14.25" customHeight="1">
      <c r="A94" s="160">
        <f t="shared" si="48"/>
        <v>85</v>
      </c>
      <c r="B94" s="62" t="str">
        <f t="shared" si="49"/>
        <v>SPITAL MUNICIPAL SIGHET</v>
      </c>
      <c r="C94" s="76" t="s">
        <v>80</v>
      </c>
      <c r="D94" s="76">
        <v>701480089</v>
      </c>
      <c r="E94" s="77">
        <v>43440</v>
      </c>
      <c r="F94" s="78">
        <v>301.35</v>
      </c>
      <c r="G94" s="61"/>
      <c r="H94" s="10"/>
      <c r="I94" s="61"/>
      <c r="J94" s="63">
        <f>F94-G94-H94-I94</f>
        <v>301.35</v>
      </c>
      <c r="L94" s="64">
        <f t="shared" si="50"/>
        <v>301.35</v>
      </c>
      <c r="N94" s="187">
        <f t="shared" si="47"/>
        <v>85</v>
      </c>
      <c r="O94" s="95" t="s">
        <v>66</v>
      </c>
      <c r="P94" s="96" t="s">
        <v>67</v>
      </c>
      <c r="Q94" s="96" t="s">
        <v>67</v>
      </c>
      <c r="R94" s="97" t="s">
        <v>63</v>
      </c>
      <c r="S94" s="98" t="s">
        <v>64</v>
      </c>
      <c r="T94" s="99">
        <f>D94</f>
        <v>701480089</v>
      </c>
      <c r="U94" s="100">
        <f>IF(E94=0,"0",E94)</f>
        <v>43440</v>
      </c>
      <c r="V94" s="101">
        <f>F94</f>
        <v>301.35</v>
      </c>
      <c r="W94" s="102">
        <f>V94-X94</f>
        <v>301.35</v>
      </c>
      <c r="X94" s="103">
        <f>I94</f>
        <v>0</v>
      </c>
      <c r="Y94" s="213">
        <f>G94+H94</f>
        <v>0</v>
      </c>
      <c r="Z94" s="104">
        <f>W94-Y94</f>
        <v>301.35</v>
      </c>
    </row>
    <row r="95" spans="1:26" s="35" customFormat="1" ht="14.25" customHeight="1">
      <c r="A95" s="160">
        <f t="shared" si="48"/>
        <v>86</v>
      </c>
      <c r="B95" s="62" t="str">
        <f t="shared" si="49"/>
        <v>SPITAL MUNICIPAL SIGHET</v>
      </c>
      <c r="C95" s="76"/>
      <c r="D95" s="76"/>
      <c r="E95" s="77"/>
      <c r="F95" s="78"/>
      <c r="G95" s="61"/>
      <c r="H95" s="10"/>
      <c r="I95" s="61"/>
      <c r="J95" s="63">
        <f>F95-G95-H95-I95</f>
        <v>0</v>
      </c>
      <c r="L95" s="64">
        <f t="shared" si="50"/>
        <v>0</v>
      </c>
      <c r="N95" s="187">
        <f t="shared" si="47"/>
        <v>86</v>
      </c>
      <c r="O95" s="200" t="s">
        <v>66</v>
      </c>
      <c r="P95" s="106" t="s">
        <v>67</v>
      </c>
      <c r="Q95" s="106" t="s">
        <v>67</v>
      </c>
      <c r="R95" s="107" t="s">
        <v>63</v>
      </c>
      <c r="S95" s="108" t="s">
        <v>75</v>
      </c>
      <c r="T95" s="109">
        <f>D95</f>
        <v>0</v>
      </c>
      <c r="U95" s="110" t="str">
        <f>IF(E95=0,"0",E95)</f>
        <v>0</v>
      </c>
      <c r="V95" s="111">
        <f>F95</f>
        <v>0</v>
      </c>
      <c r="W95" s="112">
        <f>V95-X95</f>
        <v>0</v>
      </c>
      <c r="X95" s="113">
        <f>I95</f>
        <v>0</v>
      </c>
      <c r="Y95" s="161">
        <f>G95+H95</f>
        <v>0</v>
      </c>
      <c r="Z95" s="114">
        <f>W95-Y95</f>
        <v>0</v>
      </c>
    </row>
    <row r="96" spans="1:26" s="35" customFormat="1" ht="14.25" customHeight="1">
      <c r="A96" s="160">
        <f t="shared" si="48"/>
        <v>87</v>
      </c>
      <c r="B96" s="62" t="str">
        <f t="shared" si="49"/>
        <v>SPITAL MUNICIPAL SIGHET</v>
      </c>
      <c r="C96" s="76"/>
      <c r="D96" s="76"/>
      <c r="E96" s="77"/>
      <c r="F96" s="78"/>
      <c r="G96" s="61"/>
      <c r="H96" s="10"/>
      <c r="I96" s="61"/>
      <c r="J96" s="63">
        <f>F96-G96-H96-I96</f>
        <v>0</v>
      </c>
      <c r="L96" s="64">
        <f t="shared" si="50"/>
        <v>0</v>
      </c>
      <c r="N96" s="187">
        <f t="shared" si="47"/>
        <v>87</v>
      </c>
      <c r="O96" s="105" t="s">
        <v>66</v>
      </c>
      <c r="P96" s="106" t="s">
        <v>67</v>
      </c>
      <c r="Q96" s="106" t="s">
        <v>67</v>
      </c>
      <c r="R96" s="107" t="s">
        <v>63</v>
      </c>
      <c r="S96" s="108" t="s">
        <v>64</v>
      </c>
      <c r="T96" s="109">
        <f>D96</f>
        <v>0</v>
      </c>
      <c r="U96" s="110" t="str">
        <f>IF(E96=0,"0",E96)</f>
        <v>0</v>
      </c>
      <c r="V96" s="111">
        <f>F96</f>
        <v>0</v>
      </c>
      <c r="W96" s="112">
        <f>V96-X96</f>
        <v>0</v>
      </c>
      <c r="X96" s="113">
        <f>I96</f>
        <v>0</v>
      </c>
      <c r="Y96" s="161">
        <f>G96+H96</f>
        <v>0</v>
      </c>
      <c r="Z96" s="114">
        <f>W96-Y96</f>
        <v>0</v>
      </c>
    </row>
    <row r="97" spans="1:26" s="36" customFormat="1" ht="13.5" thickBot="1">
      <c r="A97" s="160">
        <f t="shared" si="48"/>
        <v>88</v>
      </c>
      <c r="B97" s="164" t="str">
        <f t="shared" si="49"/>
        <v>TOTAL SPITAL SIGHET</v>
      </c>
      <c r="C97" s="165"/>
      <c r="D97" s="165"/>
      <c r="E97" s="166"/>
      <c r="F97" s="167">
        <f>SUM(F94:F96)</f>
        <v>301.35</v>
      </c>
      <c r="G97" s="167">
        <f>SUM(G94:G96)</f>
        <v>0</v>
      </c>
      <c r="H97" s="167">
        <f>SUM(H94:H96)</f>
        <v>0</v>
      </c>
      <c r="I97" s="167">
        <f>SUM(I94:I96)</f>
        <v>0</v>
      </c>
      <c r="J97" s="168">
        <f>SUM(J94:J96)</f>
        <v>301.35</v>
      </c>
      <c r="L97" s="64">
        <f t="shared" si="50"/>
        <v>301.35</v>
      </c>
      <c r="N97" s="187">
        <f t="shared" si="47"/>
        <v>88</v>
      </c>
      <c r="O97" s="214" t="s">
        <v>65</v>
      </c>
      <c r="P97" s="169"/>
      <c r="Q97" s="169"/>
      <c r="R97" s="181"/>
      <c r="S97" s="170"/>
      <c r="T97" s="171"/>
      <c r="U97" s="172"/>
      <c r="V97" s="173">
        <f>SUM(V94:V96)</f>
        <v>301.35</v>
      </c>
      <c r="W97" s="173">
        <f>SUM(W94:W96)</f>
        <v>301.35</v>
      </c>
      <c r="X97" s="173">
        <f>SUM(X94:X96)</f>
        <v>0</v>
      </c>
      <c r="Y97" s="174">
        <f>SUM(Y94:Y96)</f>
        <v>0</v>
      </c>
      <c r="Z97" s="175">
        <f>SUM(Z94:Z96)</f>
        <v>301.35</v>
      </c>
    </row>
    <row r="98" spans="1:26" s="35" customFormat="1" ht="14.25" customHeight="1">
      <c r="A98" s="160">
        <f t="shared" si="48"/>
        <v>89</v>
      </c>
      <c r="B98" s="62" t="str">
        <f t="shared" si="49"/>
        <v>SPITAL PNEUMOFTIZIOLOGIE BAIA MARE</v>
      </c>
      <c r="C98" s="76" t="s">
        <v>81</v>
      </c>
      <c r="D98" s="76">
        <v>2006</v>
      </c>
      <c r="E98" s="77">
        <v>43455</v>
      </c>
      <c r="F98" s="78">
        <v>317.83</v>
      </c>
      <c r="G98" s="61"/>
      <c r="H98" s="10"/>
      <c r="I98" s="61"/>
      <c r="J98" s="63">
        <f>F98-G98-H98-I98</f>
        <v>317.83</v>
      </c>
      <c r="L98" s="64">
        <f t="shared" si="50"/>
        <v>317.83</v>
      </c>
      <c r="N98" s="187">
        <f t="shared" si="47"/>
        <v>89</v>
      </c>
      <c r="O98" s="95" t="s">
        <v>58</v>
      </c>
      <c r="P98" s="96" t="s">
        <v>39</v>
      </c>
      <c r="Q98" s="211" t="s">
        <v>39</v>
      </c>
      <c r="R98" s="97" t="s">
        <v>59</v>
      </c>
      <c r="S98" s="212" t="s">
        <v>61</v>
      </c>
      <c r="T98" s="99">
        <f>D98</f>
        <v>2006</v>
      </c>
      <c r="U98" s="100">
        <f>IF(E98=0,"0",E98)</f>
        <v>43455</v>
      </c>
      <c r="V98" s="101">
        <f>F98</f>
        <v>317.83</v>
      </c>
      <c r="W98" s="102">
        <f>V98-X98</f>
        <v>317.83</v>
      </c>
      <c r="X98" s="103">
        <f>I98</f>
        <v>0</v>
      </c>
      <c r="Y98" s="213">
        <f>G98+H98</f>
        <v>0</v>
      </c>
      <c r="Z98" s="104">
        <f>W98-Y98</f>
        <v>317.83</v>
      </c>
    </row>
    <row r="99" spans="1:26" s="35" customFormat="1" ht="14.25" customHeight="1">
      <c r="A99" s="160">
        <f t="shared" si="48"/>
        <v>90</v>
      </c>
      <c r="B99" s="62" t="str">
        <f t="shared" si="49"/>
        <v>SPITAL PNEUMOFTIZIOLOGIE BAIA MARE</v>
      </c>
      <c r="C99" s="76"/>
      <c r="D99" s="76">
        <v>41</v>
      </c>
      <c r="E99" s="77">
        <v>43446</v>
      </c>
      <c r="F99" s="78">
        <v>354.31</v>
      </c>
      <c r="G99" s="61"/>
      <c r="H99" s="10"/>
      <c r="I99" s="61"/>
      <c r="J99" s="63">
        <f>F99-G99-H99-I99</f>
        <v>354.31</v>
      </c>
      <c r="L99" s="64">
        <f t="shared" si="50"/>
        <v>354.31</v>
      </c>
      <c r="N99" s="187">
        <f t="shared" si="47"/>
        <v>90</v>
      </c>
      <c r="O99" s="105" t="s">
        <v>58</v>
      </c>
      <c r="P99" s="106" t="s">
        <v>39</v>
      </c>
      <c r="Q99" s="162" t="s">
        <v>39</v>
      </c>
      <c r="R99" s="107" t="s">
        <v>59</v>
      </c>
      <c r="S99" s="163" t="s">
        <v>61</v>
      </c>
      <c r="T99" s="109">
        <f>D99</f>
        <v>41</v>
      </c>
      <c r="U99" s="110">
        <f>IF(E99=0,"0",E99)</f>
        <v>43446</v>
      </c>
      <c r="V99" s="111">
        <f>F99</f>
        <v>354.31</v>
      </c>
      <c r="W99" s="112">
        <f>V99-X99</f>
        <v>354.31</v>
      </c>
      <c r="X99" s="113">
        <f>I99</f>
        <v>0</v>
      </c>
      <c r="Y99" s="161">
        <f>G99+H99</f>
        <v>0</v>
      </c>
      <c r="Z99" s="114">
        <f>W99-Y99</f>
        <v>354.31</v>
      </c>
    </row>
    <row r="100" spans="1:26" s="35" customFormat="1" ht="14.25" customHeight="1">
      <c r="A100" s="160">
        <f t="shared" si="48"/>
        <v>91</v>
      </c>
      <c r="B100" s="62" t="str">
        <f t="shared" si="49"/>
        <v>SPITAL PNEUMOFTIZIOLOGIE BAIA MARE</v>
      </c>
      <c r="C100" s="76"/>
      <c r="D100" s="76">
        <v>1362</v>
      </c>
      <c r="E100" s="77">
        <v>43445</v>
      </c>
      <c r="F100" s="78">
        <v>66.94</v>
      </c>
      <c r="G100" s="61"/>
      <c r="H100" s="10"/>
      <c r="I100" s="61"/>
      <c r="J100" s="63">
        <f>F100-G100-H100-I100</f>
        <v>66.94</v>
      </c>
      <c r="L100" s="64"/>
      <c r="N100" s="187">
        <f t="shared" si="47"/>
        <v>91</v>
      </c>
      <c r="O100" s="105" t="s">
        <v>58</v>
      </c>
      <c r="P100" s="106" t="s">
        <v>39</v>
      </c>
      <c r="Q100" s="162" t="s">
        <v>39</v>
      </c>
      <c r="R100" s="107" t="s">
        <v>59</v>
      </c>
      <c r="S100" s="163" t="s">
        <v>82</v>
      </c>
      <c r="T100" s="109">
        <f>D100</f>
        <v>1362</v>
      </c>
      <c r="U100" s="110">
        <f>IF(E100=0,"0",E100)</f>
        <v>43445</v>
      </c>
      <c r="V100" s="111">
        <f>F100</f>
        <v>66.94</v>
      </c>
      <c r="W100" s="112">
        <f>V100-X100</f>
        <v>66.94</v>
      </c>
      <c r="X100" s="113">
        <f>I100</f>
        <v>0</v>
      </c>
      <c r="Y100" s="161">
        <f>G100+H100</f>
        <v>0</v>
      </c>
      <c r="Z100" s="114">
        <f>W100-Y100</f>
        <v>66.94</v>
      </c>
    </row>
    <row r="101" spans="1:26" s="35" customFormat="1" ht="14.25" customHeight="1">
      <c r="A101" s="160">
        <f t="shared" si="48"/>
        <v>92</v>
      </c>
      <c r="B101" s="62" t="str">
        <f t="shared" si="49"/>
        <v>SPITAL PNEUMOFTIZIOLOGIE BAIA MARE</v>
      </c>
      <c r="C101" s="76"/>
      <c r="D101" s="76">
        <v>1503</v>
      </c>
      <c r="E101" s="77">
        <v>43448</v>
      </c>
      <c r="F101" s="78">
        <v>161.58</v>
      </c>
      <c r="G101" s="61"/>
      <c r="H101" s="10"/>
      <c r="I101" s="61"/>
      <c r="J101" s="63">
        <f>F101-G101-H101-I101</f>
        <v>161.58</v>
      </c>
      <c r="L101" s="64">
        <f t="shared" si="50"/>
        <v>161.58</v>
      </c>
      <c r="N101" s="187">
        <f t="shared" si="47"/>
        <v>92</v>
      </c>
      <c r="O101" s="105" t="s">
        <v>58</v>
      </c>
      <c r="P101" s="106" t="s">
        <v>39</v>
      </c>
      <c r="Q101" s="162" t="s">
        <v>39</v>
      </c>
      <c r="R101" s="107" t="s">
        <v>59</v>
      </c>
      <c r="S101" s="163" t="s">
        <v>61</v>
      </c>
      <c r="T101" s="109">
        <f>D101</f>
        <v>1503</v>
      </c>
      <c r="U101" s="110">
        <f>IF(E101=0,"0",E101)</f>
        <v>43448</v>
      </c>
      <c r="V101" s="111">
        <f>F101</f>
        <v>161.58</v>
      </c>
      <c r="W101" s="112">
        <f>V101-X101</f>
        <v>161.58</v>
      </c>
      <c r="X101" s="113">
        <f>I101</f>
        <v>0</v>
      </c>
      <c r="Y101" s="161">
        <f>G101+H101</f>
        <v>0</v>
      </c>
      <c r="Z101" s="114">
        <f>W101-Y101</f>
        <v>161.58</v>
      </c>
    </row>
    <row r="102" spans="1:26" s="36" customFormat="1" ht="13.5" thickBot="1">
      <c r="A102" s="160">
        <f t="shared" si="48"/>
        <v>93</v>
      </c>
      <c r="B102" s="164" t="str">
        <f t="shared" si="49"/>
        <v>TOTAL SPITAL PNEUMOFTIZIOLOGIE</v>
      </c>
      <c r="C102" s="165"/>
      <c r="D102" s="165"/>
      <c r="E102" s="166"/>
      <c r="F102" s="167">
        <f>SUM(F98:F101)</f>
        <v>900.66</v>
      </c>
      <c r="G102" s="167">
        <f>SUM(G98:G101)</f>
        <v>0</v>
      </c>
      <c r="H102" s="167">
        <f>SUM(H98:H101)</f>
        <v>0</v>
      </c>
      <c r="I102" s="167">
        <f>SUM(I98:I101)</f>
        <v>0</v>
      </c>
      <c r="J102" s="168">
        <f>SUM(J98:J101)</f>
        <v>900.66</v>
      </c>
      <c r="L102" s="64">
        <f t="shared" si="50"/>
        <v>900.66</v>
      </c>
      <c r="N102" s="187">
        <f t="shared" si="47"/>
        <v>93</v>
      </c>
      <c r="O102" s="214" t="s">
        <v>60</v>
      </c>
      <c r="P102" s="169"/>
      <c r="Q102" s="169"/>
      <c r="R102" s="180"/>
      <c r="S102" s="170"/>
      <c r="T102" s="171"/>
      <c r="U102" s="172"/>
      <c r="V102" s="173">
        <f>SUM(V98:V101)</f>
        <v>900.66</v>
      </c>
      <c r="W102" s="173">
        <f>SUM(W98:W101)</f>
        <v>900.66</v>
      </c>
      <c r="X102" s="173">
        <f>SUM(X98:X101)</f>
        <v>0</v>
      </c>
      <c r="Y102" s="174">
        <f>SUM(Y98:Y101)</f>
        <v>0</v>
      </c>
      <c r="Z102" s="175">
        <f>SUM(Z98:Z101)</f>
        <v>900.66</v>
      </c>
    </row>
    <row r="103" spans="1:26" s="36" customFormat="1" ht="12.75">
      <c r="A103" s="160">
        <f t="shared" si="48"/>
        <v>94</v>
      </c>
      <c r="B103" s="62" t="str">
        <f>O103</f>
        <v>SERV.JUD.PUB. DE AMBULANTA MM</v>
      </c>
      <c r="C103" s="76"/>
      <c r="D103" s="76"/>
      <c r="E103" s="77"/>
      <c r="F103" s="78"/>
      <c r="G103" s="61"/>
      <c r="H103" s="10"/>
      <c r="I103" s="61"/>
      <c r="J103" s="63">
        <f>F103-G103-H103-I103</f>
        <v>0</v>
      </c>
      <c r="L103" s="64">
        <f t="shared" si="50"/>
        <v>0</v>
      </c>
      <c r="N103" s="187">
        <f t="shared" si="47"/>
        <v>94</v>
      </c>
      <c r="O103" s="200" t="s">
        <v>70</v>
      </c>
      <c r="P103" s="201" t="s">
        <v>39</v>
      </c>
      <c r="Q103" s="201" t="s">
        <v>39</v>
      </c>
      <c r="R103" s="202" t="s">
        <v>69</v>
      </c>
      <c r="S103" s="203" t="s">
        <v>72</v>
      </c>
      <c r="T103" s="204">
        <f>D103</f>
        <v>0</v>
      </c>
      <c r="U103" s="205" t="str">
        <f>IF(E103=0,"0",E103)</f>
        <v>0</v>
      </c>
      <c r="V103" s="206">
        <f>F103</f>
        <v>0</v>
      </c>
      <c r="W103" s="207">
        <f>V103-X103</f>
        <v>0</v>
      </c>
      <c r="X103" s="208">
        <f>I103</f>
        <v>0</v>
      </c>
      <c r="Y103" s="209">
        <f>G103+H103</f>
        <v>0</v>
      </c>
      <c r="Z103" s="210">
        <f>W103-Y103</f>
        <v>0</v>
      </c>
    </row>
    <row r="104" spans="1:26" s="36" customFormat="1" ht="12.75">
      <c r="A104" s="160">
        <f t="shared" si="48"/>
        <v>95</v>
      </c>
      <c r="B104" s="62" t="str">
        <f>O104</f>
        <v>SERV.JUD.PUB. DE AMBULANTA MM</v>
      </c>
      <c r="C104" s="76"/>
      <c r="D104" s="76"/>
      <c r="E104" s="77"/>
      <c r="F104" s="78"/>
      <c r="G104" s="61"/>
      <c r="H104" s="10"/>
      <c r="I104" s="61"/>
      <c r="J104" s="63">
        <f>F104-G104-H104-I104</f>
        <v>0</v>
      </c>
      <c r="L104" s="64">
        <f t="shared" si="50"/>
        <v>0</v>
      </c>
      <c r="N104" s="187">
        <f t="shared" si="47"/>
        <v>95</v>
      </c>
      <c r="O104" s="200" t="s">
        <v>70</v>
      </c>
      <c r="P104" s="201" t="s">
        <v>39</v>
      </c>
      <c r="Q104" s="201" t="s">
        <v>39</v>
      </c>
      <c r="R104" s="202" t="s">
        <v>76</v>
      </c>
      <c r="S104" s="203" t="s">
        <v>77</v>
      </c>
      <c r="T104" s="204">
        <f>D104</f>
        <v>0</v>
      </c>
      <c r="U104" s="205" t="str">
        <f>IF(E104=0,"0",E104)</f>
        <v>0</v>
      </c>
      <c r="V104" s="206">
        <f>F104</f>
        <v>0</v>
      </c>
      <c r="W104" s="207">
        <f>V104-X104</f>
        <v>0</v>
      </c>
      <c r="X104" s="208">
        <f>I104</f>
        <v>0</v>
      </c>
      <c r="Y104" s="209">
        <f>G104+H104</f>
        <v>0</v>
      </c>
      <c r="Z104" s="210">
        <f>W104-Y104</f>
        <v>0</v>
      </c>
    </row>
    <row r="105" spans="1:26" s="36" customFormat="1" ht="12.75">
      <c r="A105" s="160">
        <f t="shared" si="48"/>
        <v>96</v>
      </c>
      <c r="B105" s="62" t="str">
        <f>O105</f>
        <v>SERV.JUD.PUB. DE AMBULANTA MM</v>
      </c>
      <c r="C105" s="76"/>
      <c r="D105" s="76"/>
      <c r="E105" s="77"/>
      <c r="F105" s="78"/>
      <c r="G105" s="61"/>
      <c r="H105" s="10"/>
      <c r="I105" s="61"/>
      <c r="J105" s="63">
        <f>F105-G105-H105-I105</f>
        <v>0</v>
      </c>
      <c r="L105" s="64">
        <f t="shared" si="50"/>
        <v>0</v>
      </c>
      <c r="N105" s="187">
        <f t="shared" si="47"/>
        <v>96</v>
      </c>
      <c r="O105" s="105" t="s">
        <v>70</v>
      </c>
      <c r="P105" s="106" t="s">
        <v>39</v>
      </c>
      <c r="Q105" s="106" t="s">
        <v>39</v>
      </c>
      <c r="R105" s="197" t="s">
        <v>69</v>
      </c>
      <c r="S105" s="108" t="s">
        <v>72</v>
      </c>
      <c r="T105" s="109">
        <f>D105</f>
        <v>0</v>
      </c>
      <c r="U105" s="110" t="str">
        <f>IF(E105=0,"0",E105)</f>
        <v>0</v>
      </c>
      <c r="V105" s="111">
        <f>F105</f>
        <v>0</v>
      </c>
      <c r="W105" s="112">
        <f>V105-X105</f>
        <v>0</v>
      </c>
      <c r="X105" s="113">
        <f>I105</f>
        <v>0</v>
      </c>
      <c r="Y105" s="161">
        <f>G105+H105</f>
        <v>0</v>
      </c>
      <c r="Z105" s="114">
        <f>W105-Y105</f>
        <v>0</v>
      </c>
    </row>
    <row r="106" spans="1:26" s="36" customFormat="1" ht="13.5" thickBot="1">
      <c r="A106" s="160">
        <f t="shared" si="48"/>
        <v>97</v>
      </c>
      <c r="B106" s="164" t="str">
        <f>O106</f>
        <v>TOTAL SERV.JUD.PUB. DE AMBULANTA MM</v>
      </c>
      <c r="C106" s="165"/>
      <c r="D106" s="165"/>
      <c r="E106" s="166"/>
      <c r="F106" s="167">
        <f>SUM(F103:F105)</f>
        <v>0</v>
      </c>
      <c r="G106" s="167">
        <f>SUM(G103:G105)</f>
        <v>0</v>
      </c>
      <c r="H106" s="167">
        <f>SUM(H103:H105)</f>
        <v>0</v>
      </c>
      <c r="I106" s="167">
        <f>SUM(I103:I105)</f>
        <v>0</v>
      </c>
      <c r="J106" s="168">
        <f>SUM(J103:J105)</f>
        <v>0</v>
      </c>
      <c r="L106" s="64">
        <f t="shared" si="50"/>
        <v>0</v>
      </c>
      <c r="N106" s="187">
        <f t="shared" si="47"/>
        <v>97</v>
      </c>
      <c r="O106" s="115" t="s">
        <v>71</v>
      </c>
      <c r="P106" s="116"/>
      <c r="Q106" s="116"/>
      <c r="R106" s="198"/>
      <c r="S106" s="199"/>
      <c r="T106" s="171"/>
      <c r="U106" s="172"/>
      <c r="V106" s="173">
        <f>SUM(V103:V105)</f>
        <v>0</v>
      </c>
      <c r="W106" s="173">
        <f>SUM(W103:W105)</f>
        <v>0</v>
      </c>
      <c r="X106" s="173">
        <f>SUM(X103:X105)</f>
        <v>0</v>
      </c>
      <c r="Y106" s="174">
        <f>SUM(Y103:Y105)</f>
        <v>0</v>
      </c>
      <c r="Z106" s="175">
        <f>SUM(Z103:Z105)</f>
        <v>0</v>
      </c>
    </row>
    <row r="107" spans="1:26" s="37" customFormat="1" ht="13.5" thickBot="1">
      <c r="A107" s="160">
        <f t="shared" si="48"/>
        <v>98</v>
      </c>
      <c r="B107" s="176" t="str">
        <f t="shared" si="49"/>
        <v>TOTAL</v>
      </c>
      <c r="C107" s="177"/>
      <c r="D107" s="177"/>
      <c r="E107" s="178"/>
      <c r="F107" s="179">
        <f>SUM(F10:F106)/2</f>
        <v>9093.570000000002</v>
      </c>
      <c r="G107" s="179">
        <f>SUM(G10:G106)/2</f>
        <v>0</v>
      </c>
      <c r="H107" s="179">
        <f>SUM(H10:H106)/2</f>
        <v>74.75</v>
      </c>
      <c r="I107" s="179">
        <f>SUM(I10:I106)/2</f>
        <v>18.82</v>
      </c>
      <c r="J107" s="179">
        <f>SUM(J10:J106)/2</f>
        <v>9000.000000000002</v>
      </c>
      <c r="L107" s="64">
        <f t="shared" si="50"/>
        <v>9093.570000000002</v>
      </c>
      <c r="N107" s="187">
        <f t="shared" si="47"/>
        <v>98</v>
      </c>
      <c r="O107" s="191" t="s">
        <v>56</v>
      </c>
      <c r="P107" s="192"/>
      <c r="Q107" s="192"/>
      <c r="R107" s="193"/>
      <c r="S107" s="193"/>
      <c r="T107" s="194"/>
      <c r="U107" s="195"/>
      <c r="V107" s="196">
        <f>SUM(V10:V106)/2</f>
        <v>9093.570000000002</v>
      </c>
      <c r="W107" s="196">
        <f>SUM(W10:W106)/2</f>
        <v>9074.750000000002</v>
      </c>
      <c r="X107" s="196">
        <f>SUM(X10:X106)/2</f>
        <v>18.82</v>
      </c>
      <c r="Y107" s="196">
        <f>SUM(Y10:Y106)/2</f>
        <v>74.75</v>
      </c>
      <c r="Z107" s="196">
        <f>SUM(Z10:Z106)/2</f>
        <v>9000.000000000002</v>
      </c>
    </row>
    <row r="108" spans="1:26" s="37" customFormat="1" ht="12.75">
      <c r="A108" s="38"/>
      <c r="B108" s="39"/>
      <c r="C108" s="40"/>
      <c r="D108" s="40"/>
      <c r="E108" s="40"/>
      <c r="F108" s="41"/>
      <c r="G108" s="41"/>
      <c r="H108" s="41"/>
      <c r="I108" s="41"/>
      <c r="J108" s="41"/>
      <c r="L108" s="59"/>
      <c r="N108" s="123"/>
      <c r="O108" s="124"/>
      <c r="P108" s="125"/>
      <c r="Q108" s="125"/>
      <c r="R108" s="126"/>
      <c r="S108" s="126"/>
      <c r="T108" s="127"/>
      <c r="U108" s="127"/>
      <c r="V108" s="128"/>
      <c r="W108" s="128"/>
      <c r="X108" s="128"/>
      <c r="Y108" s="128"/>
      <c r="Z108" s="128"/>
    </row>
    <row r="109" spans="1:26" s="7" customFormat="1" ht="12">
      <c r="A109" s="9"/>
      <c r="B109" s="73" t="s">
        <v>18</v>
      </c>
      <c r="C109" s="244" t="s">
        <v>46</v>
      </c>
      <c r="D109" s="244"/>
      <c r="F109" s="74" t="s">
        <v>29</v>
      </c>
      <c r="I109" s="80" t="s">
        <v>73</v>
      </c>
      <c r="J109" s="6"/>
      <c r="L109" s="43"/>
      <c r="N109" s="13"/>
      <c r="O109" s="90" t="s">
        <v>7</v>
      </c>
      <c r="P109" s="90"/>
      <c r="Q109" s="90"/>
      <c r="R109" s="90"/>
      <c r="S109" s="90"/>
      <c r="T109" s="90"/>
      <c r="U109" s="129"/>
      <c r="V109" s="90"/>
      <c r="W109" s="16"/>
      <c r="X109" s="13"/>
      <c r="Y109" s="13"/>
      <c r="Z109" s="13"/>
    </row>
    <row r="110" spans="1:26" s="7" customFormat="1" ht="12">
      <c r="A110" s="8"/>
      <c r="B110" s="75" t="s">
        <v>30</v>
      </c>
      <c r="C110" s="245" t="s">
        <v>47</v>
      </c>
      <c r="D110" s="245"/>
      <c r="F110" s="73" t="s">
        <v>48</v>
      </c>
      <c r="I110" s="80" t="s">
        <v>49</v>
      </c>
      <c r="J110" s="6"/>
      <c r="L110" s="5"/>
      <c r="N110" s="13"/>
      <c r="O110" s="13"/>
      <c r="P110" s="13"/>
      <c r="Q110" s="13"/>
      <c r="R110" s="13"/>
      <c r="S110" s="13"/>
      <c r="T110" s="86"/>
      <c r="U110" s="87"/>
      <c r="V110" s="16"/>
      <c r="W110" s="16"/>
      <c r="X110" s="13"/>
      <c r="Y110" s="13"/>
      <c r="Z110" s="13"/>
    </row>
    <row r="111" spans="1:26" ht="12.75">
      <c r="A111" s="8"/>
      <c r="C111" s="245" t="s">
        <v>43</v>
      </c>
      <c r="D111" s="245"/>
      <c r="F111" s="143" t="s">
        <v>54</v>
      </c>
      <c r="I111" s="81"/>
      <c r="K111" s="34"/>
      <c r="L111" s="1"/>
      <c r="N111" s="13"/>
      <c r="O111" s="246" t="s">
        <v>8</v>
      </c>
      <c r="P111" s="247"/>
      <c r="Q111" s="248" t="s">
        <v>9</v>
      </c>
      <c r="R111" s="249"/>
      <c r="S111" s="250" t="s">
        <v>21</v>
      </c>
      <c r="T111" s="237"/>
      <c r="U111" s="237"/>
      <c r="V111" s="238"/>
      <c r="W111" s="237" t="s">
        <v>19</v>
      </c>
      <c r="X111" s="237"/>
      <c r="Y111" s="237"/>
      <c r="Z111" s="238"/>
    </row>
    <row r="112" spans="1:26" ht="12.75">
      <c r="A112" s="2"/>
      <c r="B112" s="11"/>
      <c r="C112" s="13"/>
      <c r="D112" s="13"/>
      <c r="E112" s="15"/>
      <c r="I112" s="16"/>
      <c r="K112" s="34"/>
      <c r="N112" s="13"/>
      <c r="O112" s="229" t="s">
        <v>22</v>
      </c>
      <c r="P112" s="230"/>
      <c r="Q112" s="231" t="s">
        <v>35</v>
      </c>
      <c r="R112" s="232"/>
      <c r="S112" s="233"/>
      <c r="T112" s="234"/>
      <c r="U112" s="234"/>
      <c r="V112" s="235"/>
      <c r="W112" s="232" t="s">
        <v>20</v>
      </c>
      <c r="X112" s="232"/>
      <c r="Y112" s="232"/>
      <c r="Z112" s="236"/>
    </row>
    <row r="113" spans="1:26" ht="12.75">
      <c r="A113" s="2"/>
      <c r="B113" s="13"/>
      <c r="C113" s="13"/>
      <c r="D113" s="13"/>
      <c r="E113" s="16"/>
      <c r="I113" s="82"/>
      <c r="N113" s="13"/>
      <c r="O113" s="130"/>
      <c r="P113" s="131"/>
      <c r="Q113" s="130"/>
      <c r="R113" s="131"/>
      <c r="S113" s="130"/>
      <c r="T113" s="131"/>
      <c r="U113" s="132"/>
      <c r="V113" s="133"/>
      <c r="W113" s="131"/>
      <c r="X113" s="131"/>
      <c r="Y113" s="134"/>
      <c r="Z113" s="135"/>
    </row>
    <row r="114" spans="1:26" ht="12.75">
      <c r="A114" s="2"/>
      <c r="B114" s="13"/>
      <c r="C114" s="13"/>
      <c r="D114" s="13"/>
      <c r="E114" s="16"/>
      <c r="I114" s="83"/>
      <c r="K114" s="47"/>
      <c r="N114" s="13"/>
      <c r="O114" s="136"/>
      <c r="P114" s="137"/>
      <c r="Q114" s="136"/>
      <c r="R114" s="137"/>
      <c r="S114" s="136"/>
      <c r="T114" s="137"/>
      <c r="U114" s="138"/>
      <c r="V114" s="139"/>
      <c r="W114" s="137"/>
      <c r="X114" s="137"/>
      <c r="Y114" s="140"/>
      <c r="Z114" s="141"/>
    </row>
    <row r="115" spans="1:26" ht="12.75">
      <c r="A115" s="2"/>
      <c r="B115" s="13"/>
      <c r="C115" s="13"/>
      <c r="D115" s="13"/>
      <c r="E115" s="48"/>
      <c r="F115" s="15"/>
      <c r="I115" s="83"/>
      <c r="N115" s="13"/>
      <c r="O115" s="13"/>
      <c r="P115" s="13"/>
      <c r="Q115" s="13"/>
      <c r="R115" s="13"/>
      <c r="S115" s="13"/>
      <c r="T115" s="86"/>
      <c r="U115" s="87"/>
      <c r="V115" s="16"/>
      <c r="W115" s="16"/>
      <c r="X115" s="13"/>
      <c r="Y115" s="13"/>
      <c r="Z115" s="13"/>
    </row>
    <row r="116" spans="1:26" ht="12.75">
      <c r="A116" s="2"/>
      <c r="B116" s="12"/>
      <c r="C116" s="17"/>
      <c r="D116" s="17"/>
      <c r="E116" s="50"/>
      <c r="F116" s="15"/>
      <c r="I116" s="83"/>
      <c r="N116" s="90"/>
      <c r="O116" s="147" t="s">
        <v>10</v>
      </c>
      <c r="P116" s="148"/>
      <c r="Q116" s="145"/>
      <c r="R116" s="147" t="s">
        <v>11</v>
      </c>
      <c r="S116" s="145"/>
      <c r="T116" s="148"/>
      <c r="U116" s="147" t="s">
        <v>12</v>
      </c>
      <c r="V116" s="148"/>
      <c r="W116" s="149"/>
      <c r="X116" s="147" t="s">
        <v>15</v>
      </c>
      <c r="Y116" s="150"/>
      <c r="Z116" s="91"/>
    </row>
    <row r="117" spans="9:26" ht="12.75">
      <c r="I117" s="14"/>
      <c r="N117" s="90"/>
      <c r="O117" s="150"/>
      <c r="P117" s="150"/>
      <c r="Q117" s="145"/>
      <c r="R117" s="150"/>
      <c r="S117" s="145"/>
      <c r="T117" s="151"/>
      <c r="U117" s="150"/>
      <c r="V117" s="152"/>
      <c r="W117" s="149"/>
      <c r="X117" s="145"/>
      <c r="Y117" s="150"/>
      <c r="Z117" s="90"/>
    </row>
    <row r="118" spans="9:26" ht="12.75">
      <c r="I118" s="84"/>
      <c r="N118" s="90"/>
      <c r="O118" s="144" t="s">
        <v>13</v>
      </c>
      <c r="P118" s="144"/>
      <c r="Q118" s="145"/>
      <c r="R118" s="153" t="s">
        <v>13</v>
      </c>
      <c r="S118" s="145"/>
      <c r="T118" s="154"/>
      <c r="U118" s="144" t="s">
        <v>13</v>
      </c>
      <c r="V118" s="155"/>
      <c r="W118" s="153"/>
      <c r="X118" s="145"/>
      <c r="Y118" s="150"/>
      <c r="Z118" s="90"/>
    </row>
    <row r="119" spans="10:26" ht="12.75">
      <c r="J119" s="49"/>
      <c r="N119" s="90"/>
      <c r="O119" s="144" t="s">
        <v>14</v>
      </c>
      <c r="P119" s="144"/>
      <c r="Q119" s="145"/>
      <c r="R119" s="153" t="s">
        <v>14</v>
      </c>
      <c r="S119" s="145"/>
      <c r="T119" s="153"/>
      <c r="U119" s="144" t="s">
        <v>14</v>
      </c>
      <c r="V119" s="155"/>
      <c r="W119" s="144"/>
      <c r="X119" s="156" t="s">
        <v>17</v>
      </c>
      <c r="Y119" s="150"/>
      <c r="Z119" s="90"/>
    </row>
    <row r="120" spans="2:26" ht="12.75">
      <c r="B120" s="42"/>
      <c r="I120" s="15"/>
      <c r="J120" s="51"/>
      <c r="N120" s="90"/>
      <c r="O120" s="144" t="s">
        <v>50</v>
      </c>
      <c r="P120" s="144"/>
      <c r="Q120" s="145"/>
      <c r="R120" s="153" t="s">
        <v>45</v>
      </c>
      <c r="S120" s="145"/>
      <c r="T120" s="154"/>
      <c r="U120" s="144" t="s">
        <v>74</v>
      </c>
      <c r="V120" s="155"/>
      <c r="W120" s="155"/>
      <c r="X120" s="157" t="s">
        <v>55</v>
      </c>
      <c r="Y120" s="150"/>
      <c r="Z120" s="90"/>
    </row>
    <row r="121" spans="2:26" ht="12.75">
      <c r="B121" s="42"/>
      <c r="J121" s="52"/>
      <c r="N121" s="90"/>
      <c r="O121" s="144"/>
      <c r="P121" s="144"/>
      <c r="Q121" s="145"/>
      <c r="R121" s="153"/>
      <c r="S121" s="145"/>
      <c r="T121" s="154"/>
      <c r="U121" s="144"/>
      <c r="V121" s="155"/>
      <c r="W121" s="155"/>
      <c r="X121" s="144"/>
      <c r="Y121" s="150"/>
      <c r="Z121" s="90"/>
    </row>
    <row r="122" spans="2:26" ht="12.75">
      <c r="B122" s="42"/>
      <c r="I122" s="239" t="s">
        <v>28</v>
      </c>
      <c r="J122" s="53" t="str">
        <f>IF(J107=J123,"OK","ATENŢIE")</f>
        <v>OK</v>
      </c>
      <c r="N122" s="90"/>
      <c r="O122" s="144"/>
      <c r="P122" s="144"/>
      <c r="Q122" s="145"/>
      <c r="R122" s="153"/>
      <c r="S122" s="145"/>
      <c r="T122" s="154"/>
      <c r="U122" s="144"/>
      <c r="V122" s="155"/>
      <c r="W122" s="155"/>
      <c r="X122" s="144"/>
      <c r="Y122" s="150"/>
      <c r="Z122" s="90"/>
    </row>
    <row r="123" spans="2:26" ht="12.75">
      <c r="B123" s="42"/>
      <c r="I123" s="239"/>
      <c r="J123" s="182">
        <f>F107-G107-H107-I107</f>
        <v>9000.000000000002</v>
      </c>
      <c r="N123" s="90"/>
      <c r="O123" s="145"/>
      <c r="P123" s="144"/>
      <c r="Q123" s="145"/>
      <c r="R123" s="153"/>
      <c r="S123" s="145"/>
      <c r="T123" s="154"/>
      <c r="U123" s="144"/>
      <c r="V123" s="155"/>
      <c r="W123" s="155"/>
      <c r="X123" s="144"/>
      <c r="Y123" s="150"/>
      <c r="Z123" s="90"/>
    </row>
    <row r="124" spans="2:26" ht="12.75">
      <c r="B124" s="42"/>
      <c r="N124" s="90"/>
      <c r="O124" s="145"/>
      <c r="P124" s="144"/>
      <c r="Q124" s="145"/>
      <c r="R124" s="153"/>
      <c r="S124" s="145"/>
      <c r="T124" s="154"/>
      <c r="U124" s="144"/>
      <c r="V124" s="155"/>
      <c r="W124" s="155"/>
      <c r="X124" s="144"/>
      <c r="Y124" s="150"/>
      <c r="Z124" s="90"/>
    </row>
    <row r="125" spans="2:26" ht="12.75">
      <c r="B125" s="11"/>
      <c r="N125" s="90"/>
      <c r="O125" s="146"/>
      <c r="P125" s="150"/>
      <c r="Q125" s="150"/>
      <c r="R125" s="150"/>
      <c r="S125" s="150"/>
      <c r="T125" s="151"/>
      <c r="U125" s="158"/>
      <c r="V125" s="152"/>
      <c r="W125" s="152"/>
      <c r="X125" s="150"/>
      <c r="Y125" s="150"/>
      <c r="Z125" s="90"/>
    </row>
    <row r="126" spans="2:26" ht="12.75">
      <c r="B126" s="14"/>
      <c r="N126" s="90"/>
      <c r="O126" s="144"/>
      <c r="P126" s="150"/>
      <c r="Q126" s="150"/>
      <c r="R126" s="150"/>
      <c r="S126" s="150"/>
      <c r="T126" s="151"/>
      <c r="U126" s="159"/>
      <c r="V126" s="149"/>
      <c r="W126" s="149"/>
      <c r="X126" s="145"/>
      <c r="Y126" s="145"/>
      <c r="Z126" s="13"/>
    </row>
    <row r="127" spans="2:26" ht="12.75">
      <c r="B127" s="20"/>
      <c r="N127" s="90"/>
      <c r="O127" s="144"/>
      <c r="P127" s="150"/>
      <c r="Q127" s="150"/>
      <c r="R127" s="150"/>
      <c r="S127" s="150"/>
      <c r="T127" s="151"/>
      <c r="U127" s="159"/>
      <c r="V127" s="149"/>
      <c r="W127" s="149"/>
      <c r="X127" s="145"/>
      <c r="Y127" s="145"/>
      <c r="Z127" s="13"/>
    </row>
    <row r="128" spans="2:20" ht="12.75">
      <c r="B128" s="20"/>
      <c r="N128" s="34"/>
      <c r="P128" s="34"/>
      <c r="Q128" s="34"/>
      <c r="R128" s="34"/>
      <c r="S128" s="34"/>
      <c r="T128" s="54"/>
    </row>
    <row r="129" spans="2:20" ht="12.75">
      <c r="B129" s="20"/>
      <c r="N129" s="44"/>
      <c r="P129" s="44"/>
      <c r="Q129" s="44"/>
      <c r="R129" s="44"/>
      <c r="S129" s="44"/>
      <c r="T129" s="57"/>
    </row>
    <row r="130" spans="2:26" ht="12.75">
      <c r="B130" s="15"/>
      <c r="N130" s="44"/>
      <c r="P130" s="44"/>
      <c r="Q130" s="44"/>
      <c r="R130" s="44"/>
      <c r="S130" s="44"/>
      <c r="T130" s="57"/>
      <c r="U130" s="225" t="s">
        <v>28</v>
      </c>
      <c r="V130" s="55" t="str">
        <f>IF(V107=V131,"OK","ATENŢIE")</f>
        <v>OK</v>
      </c>
      <c r="W130" s="55" t="str">
        <f>IF(W107=W131,"OK","ATENŢIE")</f>
        <v>OK</v>
      </c>
      <c r="X130" s="226"/>
      <c r="Y130" s="55" t="str">
        <f>IF(Y107=Y131,"OK","ATENŢIE")</f>
        <v>OK</v>
      </c>
      <c r="Z130" s="55" t="str">
        <f>IF(Z107=Z131,"OK","ATENŢIE")</f>
        <v>OK</v>
      </c>
    </row>
    <row r="131" spans="2:26" ht="12.75">
      <c r="B131" s="15"/>
      <c r="N131" s="7"/>
      <c r="P131" s="7"/>
      <c r="Q131" s="7"/>
      <c r="R131" s="7"/>
      <c r="S131" s="7"/>
      <c r="T131" s="46"/>
      <c r="U131" s="225"/>
      <c r="V131" s="183">
        <f>F107</f>
        <v>9093.570000000002</v>
      </c>
      <c r="W131" s="184">
        <f>F107-I107</f>
        <v>9074.750000000002</v>
      </c>
      <c r="X131" s="226"/>
      <c r="Y131" s="184">
        <f>G107+H107</f>
        <v>74.75</v>
      </c>
      <c r="Z131" s="184">
        <f>J107</f>
        <v>9000.000000000002</v>
      </c>
    </row>
    <row r="132" spans="14:25" ht="12.75">
      <c r="N132" s="7"/>
      <c r="O132" s="7"/>
      <c r="P132" s="7"/>
      <c r="Q132" s="7"/>
      <c r="R132" s="7"/>
      <c r="S132" s="7"/>
      <c r="T132" s="46"/>
      <c r="Y132" s="34"/>
    </row>
    <row r="133" spans="14:26" ht="12.75">
      <c r="N133" s="7"/>
      <c r="O133" s="7"/>
      <c r="P133" s="7"/>
      <c r="Q133" s="7"/>
      <c r="R133" s="7"/>
      <c r="S133" s="7"/>
      <c r="T133" s="46"/>
      <c r="U133" s="45"/>
      <c r="V133" s="44"/>
      <c r="W133" s="44"/>
      <c r="X133" s="44"/>
      <c r="Y133" s="44"/>
      <c r="Z133" s="56" t="str">
        <f>IF(Z107=Z134,"OK","ATENŢIE")</f>
        <v>OK</v>
      </c>
    </row>
    <row r="134" spans="21:26" ht="12.75">
      <c r="U134" s="45"/>
      <c r="V134" s="58"/>
      <c r="W134" s="58"/>
      <c r="X134" s="44"/>
      <c r="Y134" s="44"/>
      <c r="Z134" s="185">
        <f>W107-Y107</f>
        <v>9000.000000000002</v>
      </c>
    </row>
    <row r="141" spans="5:23" ht="12.75">
      <c r="E141" s="25"/>
      <c r="F141" s="25"/>
      <c r="G141" s="25"/>
      <c r="H141" s="25"/>
      <c r="I141" s="25"/>
      <c r="J141" s="25"/>
      <c r="L141" s="25"/>
      <c r="T141" s="25"/>
      <c r="U141" s="25"/>
      <c r="V141" s="25"/>
      <c r="W141" s="25"/>
    </row>
    <row r="142" spans="5:23" ht="12.75">
      <c r="E142" s="25"/>
      <c r="F142" s="25"/>
      <c r="G142" s="25"/>
      <c r="H142" s="25"/>
      <c r="I142" s="25"/>
      <c r="J142" s="25"/>
      <c r="L142" s="25"/>
      <c r="T142" s="25"/>
      <c r="U142" s="25"/>
      <c r="V142" s="25"/>
      <c r="W142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22:I123"/>
    <mergeCell ref="O8:O9"/>
    <mergeCell ref="Y8:Y9"/>
    <mergeCell ref="Z8:Z9"/>
    <mergeCell ref="C109:D109"/>
    <mergeCell ref="C110:D110"/>
    <mergeCell ref="C111:D111"/>
    <mergeCell ref="O111:P111"/>
    <mergeCell ref="Q111:R111"/>
    <mergeCell ref="S111:V111"/>
    <mergeCell ref="U130:U131"/>
    <mergeCell ref="X130:X131"/>
    <mergeCell ref="Q8:Q9"/>
    <mergeCell ref="O112:P112"/>
    <mergeCell ref="Q112:R112"/>
    <mergeCell ref="S112:V112"/>
    <mergeCell ref="W112:Z112"/>
    <mergeCell ref="W111:Z111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2019-01-29T07:18:12Z</cp:lastPrinted>
  <dcterms:created xsi:type="dcterms:W3CDTF">2001-06-07T07:18:05Z</dcterms:created>
  <dcterms:modified xsi:type="dcterms:W3CDTF">2019-01-29T07:54:10Z</dcterms:modified>
  <cp:category/>
  <cp:version/>
  <cp:contentType/>
  <cp:contentStatus/>
</cp:coreProperties>
</file>